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B4032A88-4421-41F7-A1A2-02491571607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nicio" sheetId="1" r:id="rId1"/>
    <sheet name="Semana 1" sheetId="3" r:id="rId2"/>
    <sheet name="Semana 2" sheetId="4" r:id="rId3"/>
    <sheet name="Semana 3" sheetId="5" r:id="rId4"/>
    <sheet name="Semana 4" sheetId="6" r:id="rId5"/>
    <sheet name="Semana 5" sheetId="7" r:id="rId6"/>
    <sheet name="Semana 6" sheetId="8" r:id="rId7"/>
    <sheet name="Semana 7" sheetId="9" r:id="rId8"/>
    <sheet name="Semana 8" sheetId="10" r:id="rId9"/>
    <sheet name="Semana 9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0" l="1"/>
  <c r="C18" i="10"/>
  <c r="C12" i="10"/>
  <c r="E5" i="10"/>
  <c r="C5" i="10"/>
  <c r="C20" i="8"/>
  <c r="C14" i="7"/>
  <c r="E13" i="7"/>
  <c r="C7" i="7"/>
  <c r="C6" i="7"/>
  <c r="C13" i="7" s="1"/>
  <c r="E5" i="7"/>
  <c r="C5" i="7"/>
  <c r="E38" i="5"/>
  <c r="C38" i="5"/>
  <c r="E30" i="5"/>
  <c r="C30" i="5"/>
  <c r="E22" i="5"/>
  <c r="C22" i="5"/>
  <c r="E14" i="5"/>
  <c r="C14" i="5"/>
  <c r="C5" i="5"/>
  <c r="E27" i="4"/>
  <c r="C27" i="4"/>
  <c r="E20" i="4"/>
  <c r="C20" i="4"/>
  <c r="E13" i="4"/>
  <c r="C13" i="4"/>
  <c r="E6" i="4"/>
  <c r="C6" i="4"/>
  <c r="C5" i="4"/>
  <c r="C19" i="3"/>
  <c r="C12" i="3"/>
  <c r="C5" i="3"/>
  <c r="C33" i="3"/>
  <c r="C26" i="3"/>
  <c r="E34" i="4"/>
  <c r="C34" i="4"/>
  <c r="C12" i="6"/>
  <c r="E11" i="6"/>
  <c r="C5" i="6"/>
  <c r="C11" i="6" s="1"/>
  <c r="C15" i="7"/>
  <c r="C18" i="9"/>
  <c r="C12" i="9"/>
  <c r="C5" i="9"/>
  <c r="C11" i="11"/>
  <c r="C5" i="11"/>
  <c r="A19" i="10"/>
  <c r="B13" i="8"/>
  <c r="G15" i="8" s="1"/>
  <c r="A16" i="7"/>
  <c r="A8" i="7"/>
  <c r="A13" i="6"/>
  <c r="A6" i="6"/>
  <c r="A35" i="4"/>
  <c r="A28" i="4"/>
  <c r="A21" i="4"/>
  <c r="A14" i="4"/>
  <c r="B41" i="3"/>
  <c r="E43" i="3" s="1"/>
  <c r="A34" i="3"/>
  <c r="A27" i="3"/>
  <c r="A20" i="3"/>
  <c r="A13" i="3"/>
  <c r="A6" i="3"/>
  <c r="C11" i="1"/>
  <c r="C10" i="1"/>
</calcChain>
</file>

<file path=xl/sharedStrings.xml><?xml version="1.0" encoding="utf-8"?>
<sst xmlns="http://schemas.openxmlformats.org/spreadsheetml/2006/main" count="402" uniqueCount="81">
  <si>
    <t>Options</t>
  </si>
  <si>
    <t>kg</t>
  </si>
  <si>
    <t>Pin Squat</t>
  </si>
  <si>
    <t>lb</t>
  </si>
  <si>
    <t>Sets</t>
  </si>
  <si>
    <t>Reps</t>
  </si>
  <si>
    <t>Percentage Of Initial Max:</t>
  </si>
  <si>
    <t>Is It Between 80-87.5%?</t>
  </si>
  <si>
    <r>
      <t xml:space="preserve">If Yes  </t>
    </r>
    <r>
      <rPr>
        <sz val="18"/>
        <rFont val="Arial"/>
      </rPr>
      <t>→</t>
    </r>
  </si>
  <si>
    <r>
      <t xml:space="preserve">If No  </t>
    </r>
    <r>
      <rPr>
        <sz val="18"/>
        <rFont val="Arial"/>
      </rPr>
      <t>→</t>
    </r>
  </si>
  <si>
    <t>Input New Training Max =</t>
  </si>
  <si>
    <t>Or</t>
  </si>
  <si>
    <t>L</t>
  </si>
  <si>
    <t>Good Morning Off Pins</t>
  </si>
  <si>
    <t>Good Morning</t>
  </si>
  <si>
    <t>8 - 12</t>
  </si>
  <si>
    <t>5 - 10</t>
  </si>
  <si>
    <t>To</t>
  </si>
  <si>
    <t>5 Rep Max</t>
  </si>
  <si>
    <t>Checkpoint #2</t>
  </si>
  <si>
    <t>Percentage Of Initial Goal Max:</t>
  </si>
  <si>
    <t>MAX!</t>
  </si>
  <si>
    <t>WWW.BIBLIOTECADERUTINAS.COM</t>
  </si>
  <si>
    <t>Rellena las celdas con tus datos</t>
  </si>
  <si>
    <t>Kg o libras</t>
  </si>
  <si>
    <t>Unidad de medida:</t>
  </si>
  <si>
    <t>Datos 1RM:</t>
  </si>
  <si>
    <t>Tu 1RM en sentadilla actual:</t>
  </si>
  <si>
    <t>Tu 1RM objetivo:</t>
  </si>
  <si>
    <t>Sentadilla con pausa</t>
  </si>
  <si>
    <t>Semana 1 - Fase alta frecuencia</t>
  </si>
  <si>
    <t>Semana 2 - Fase alta frecuencia</t>
  </si>
  <si>
    <t>Semana 3 - Fase alta frecuencia</t>
  </si>
  <si>
    <t>Semana 4 - Fase de alto volumen y frecuencia reducida</t>
  </si>
  <si>
    <t>Semana 5 - Fase de alto volumen y frecuencia reducida</t>
  </si>
  <si>
    <t>Semana 6 - Fase transicion</t>
  </si>
  <si>
    <t>Semana 7 - Fase fuerza máxima</t>
  </si>
  <si>
    <t>Semana 8 - Fase fuerza máxima</t>
  </si>
  <si>
    <t>Semana 9 - Semana peaking</t>
  </si>
  <si>
    <t>Dificultad</t>
  </si>
  <si>
    <t>Peso</t>
  </si>
  <si>
    <t>Dia 1 (Lunes)</t>
  </si>
  <si>
    <t>Dia 2 (Martes)</t>
  </si>
  <si>
    <t>Dia 1 (Martes)</t>
  </si>
  <si>
    <t>Dia 3 (Miercoles)</t>
  </si>
  <si>
    <t>Dia 1 (Miercoles)</t>
  </si>
  <si>
    <t>Dia 2 (Miercoles)</t>
  </si>
  <si>
    <t>Dia 4 (Jueves)</t>
  </si>
  <si>
    <t>Dia 5 (Viernes)</t>
  </si>
  <si>
    <t>Dia 3 (Viernes)</t>
  </si>
  <si>
    <t>Dia 2 (Sabado)</t>
  </si>
  <si>
    <t>Candito 9 Semana Sentadilla Program</t>
  </si>
  <si>
    <t>Box Sentadilla</t>
  </si>
  <si>
    <t>Sentadilla</t>
  </si>
  <si>
    <t>Sentadilla Singles</t>
  </si>
  <si>
    <t>Enter Your Sentadilla con pausa Triple:</t>
  </si>
  <si>
    <t>Elige tus ejercicios complementarios:</t>
  </si>
  <si>
    <t>Ejercicio complementario primario</t>
  </si>
  <si>
    <t>Ejercicio complementario secundario</t>
  </si>
  <si>
    <t>Ejercicio accesorio</t>
  </si>
  <si>
    <t>Ejercicio accesorio #1</t>
  </si>
  <si>
    <t>Ejercicio accesorio #2</t>
  </si>
  <si>
    <t>Ejercicio accesorio #3</t>
  </si>
  <si>
    <t>Ejercicio accesorio #4</t>
  </si>
  <si>
    <t>Alta</t>
  </si>
  <si>
    <t>CAltaeckpoint #1</t>
  </si>
  <si>
    <t>No CAltaange</t>
  </si>
  <si>
    <t>Front Sentadilla Or AltaigAlta Bar</t>
  </si>
  <si>
    <t>Nota - No intentes usar el peso máximo recomendado en los 3 singles (los 3x1) si no lograste Altaacer el single 1x3 del Lunes con el peso máximo recomendado para ese día</t>
  </si>
  <si>
    <t>Media</t>
  </si>
  <si>
    <t>Baja</t>
  </si>
  <si>
    <t>Peso muerto (Optional)</t>
  </si>
  <si>
    <t>Peso muerto</t>
  </si>
  <si>
    <t>Calentamiento</t>
  </si>
  <si>
    <t>Introduce tu 5RM en Sentadilla:</t>
  </si>
  <si>
    <t>¿El resultado está entre el 85-90%?</t>
  </si>
  <si>
    <r>
      <t xml:space="preserve">Si  </t>
    </r>
    <r>
      <rPr>
        <sz val="18"/>
        <rFont val="Arial"/>
      </rPr>
      <t>→</t>
    </r>
  </si>
  <si>
    <r>
      <t xml:space="preserve">No  </t>
    </r>
    <r>
      <rPr>
        <sz val="18"/>
        <rFont val="Arial"/>
      </rPr>
      <t>→</t>
    </r>
  </si>
  <si>
    <t>Sin cambios</t>
  </si>
  <si>
    <t>Tu nuevo máximo objetivo:</t>
  </si>
  <si>
    <t>Añadir 2,5 kg al peso de la última semana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</si>
</sst>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:ss"/>
    <numFmt numFmtId="165" formatCode="dddd\,\ mmmm\ d\,\ yyyy"/>
  </numFmts>
  <fonts count="21">
    <font>
      <sz val="10"/>
      <color rgb="FF000000"/>
      <name val="Arial"/>
    </font>
    <font>
      <sz val="10"/>
      <name val="Arial"/>
    </font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1"/>
      <color rgb="FF0070C0"/>
      <name val="Calibri"/>
    </font>
    <font>
      <sz val="10"/>
      <name val="Arial"/>
    </font>
    <font>
      <sz val="11"/>
      <name val="Calibri"/>
    </font>
    <font>
      <sz val="14"/>
      <color rgb="FF000000"/>
      <name val="Calibri"/>
    </font>
    <font>
      <sz val="11"/>
      <color rgb="FF000000"/>
      <name val="Inconsolata"/>
    </font>
    <font>
      <sz val="14"/>
      <name val="Calibri"/>
    </font>
    <font>
      <b/>
      <sz val="11"/>
      <name val="Calibri"/>
    </font>
    <font>
      <sz val="18"/>
      <name val="Arial"/>
    </font>
    <font>
      <u/>
      <sz val="10"/>
      <color theme="10"/>
      <name val="Arial"/>
    </font>
    <font>
      <b/>
      <sz val="11"/>
      <name val="Calibri"/>
      <family val="2"/>
    </font>
    <font>
      <b/>
      <sz val="10"/>
      <name val="Arial"/>
      <family val="2"/>
    </font>
    <font>
      <b/>
      <u/>
      <sz val="10"/>
      <color theme="1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19">
    <xf numFmtId="0" fontId="0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7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1" fontId="8" fillId="0" borderId="7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wrapText="1"/>
    </xf>
    <xf numFmtId="0" fontId="2" fillId="2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right" wrapText="1"/>
    </xf>
    <xf numFmtId="0" fontId="6" fillId="0" borderId="7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6" fillId="0" borderId="0" xfId="0" applyFont="1" applyAlignment="1">
      <alignment horizontal="center" wrapText="1"/>
    </xf>
    <xf numFmtId="0" fontId="6" fillId="0" borderId="11" xfId="0" applyFont="1" applyBorder="1" applyAlignment="1">
      <alignment wrapText="1"/>
    </xf>
    <xf numFmtId="165" fontId="4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7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65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wrapText="1"/>
    </xf>
    <xf numFmtId="0" fontId="2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 wrapText="1"/>
    </xf>
    <xf numFmtId="1" fontId="10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6" fillId="2" borderId="14" xfId="0" applyFont="1" applyFill="1" applyBorder="1" applyAlignment="1">
      <alignment wrapText="1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wrapText="1"/>
    </xf>
    <xf numFmtId="0" fontId="8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wrapText="1"/>
    </xf>
    <xf numFmtId="10" fontId="2" fillId="0" borderId="0" xfId="0" applyNumberFormat="1" applyFont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4" fillId="0" borderId="10" xfId="0" applyFont="1" applyBorder="1" applyAlignment="1">
      <alignment vertical="center" wrapText="1"/>
    </xf>
    <xf numFmtId="0" fontId="15" fillId="0" borderId="4" xfId="0" applyFont="1" applyBorder="1" applyAlignment="1">
      <alignment wrapText="1"/>
    </xf>
    <xf numFmtId="0" fontId="15" fillId="0" borderId="12" xfId="0" applyFont="1" applyBorder="1" applyAlignment="1">
      <alignment wrapText="1"/>
    </xf>
    <xf numFmtId="0" fontId="15" fillId="0" borderId="16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6" fillId="5" borderId="17" xfId="1" applyFont="1" applyFill="1" applyBorder="1" applyAlignment="1">
      <alignment horizontal="center" vertical="center" wrapText="1"/>
    </xf>
    <xf numFmtId="0" fontId="16" fillId="5" borderId="18" xfId="1" applyFont="1" applyFill="1" applyBorder="1" applyAlignment="1">
      <alignment horizontal="center" vertical="center" wrapText="1"/>
    </xf>
    <xf numFmtId="0" fontId="16" fillId="5" borderId="19" xfId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164" fontId="18" fillId="0" borderId="0" xfId="0" applyNumberFormat="1" applyFont="1" applyAlignment="1">
      <alignment vertical="center"/>
    </xf>
    <xf numFmtId="164" fontId="17" fillId="0" borderId="6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0" fontId="17" fillId="0" borderId="15" xfId="0" applyFont="1" applyBorder="1" applyAlignment="1">
      <alignment horizontal="center"/>
    </xf>
    <xf numFmtId="0" fontId="17" fillId="0" borderId="13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2" fillId="6" borderId="0" xfId="0" applyFont="1" applyFill="1" applyAlignment="1">
      <alignment horizontal="center" vertical="center"/>
    </xf>
    <xf numFmtId="0" fontId="0" fillId="6" borderId="0" xfId="0" applyFont="1" applyFill="1" applyAlignment="1">
      <alignment wrapText="1"/>
    </xf>
    <xf numFmtId="0" fontId="1" fillId="6" borderId="6" xfId="0" applyFont="1" applyFill="1" applyBorder="1" applyAlignment="1">
      <alignment wrapText="1"/>
    </xf>
    <xf numFmtId="0" fontId="17" fillId="0" borderId="5" xfId="0" applyFont="1" applyBorder="1" applyAlignment="1">
      <alignment horizontal="right" vertical="center"/>
    </xf>
    <xf numFmtId="1" fontId="17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2">
    <dxf>
      <font>
        <color rgb="FFFFFF00"/>
      </font>
      <fill>
        <patternFill patternType="solid">
          <fgColor rgb="FFFFFF00"/>
          <bgColor rgb="FFFFFF00"/>
        </patternFill>
      </fill>
      <alignment wrapText="1" shrinkToFit="0"/>
    </dxf>
    <dxf>
      <font>
        <color rgb="FFFFFF00"/>
      </font>
      <fill>
        <patternFill patternType="solid">
          <fgColor rgb="FFFFFF00"/>
          <bgColor rgb="FFFFFF00"/>
        </patternFill>
      </fill>
      <alignment wrapText="1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42</xdr:row>
      <xdr:rowOff>0</xdr:rowOff>
    </xdr:from>
    <xdr:ext cx="552450" cy="2857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069776" y="3637126"/>
          <a:ext cx="552449" cy="285749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14</xdr:row>
      <xdr:rowOff>0</xdr:rowOff>
    </xdr:from>
    <xdr:ext cx="647700" cy="2952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5026913" y="3633433"/>
          <a:ext cx="638175" cy="29313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1"/>
  <sheetViews>
    <sheetView showGridLines="0" tabSelected="1" workbookViewId="0">
      <selection sqref="A1:H1"/>
    </sheetView>
  </sheetViews>
  <sheetFormatPr baseColWidth="10" defaultColWidth="14.44140625" defaultRowHeight="15" customHeight="1"/>
  <cols>
    <col min="1" max="1" width="44.44140625" customWidth="1"/>
    <col min="2" max="2" width="30.109375" customWidth="1"/>
    <col min="3" max="10" width="10.5546875" customWidth="1"/>
    <col min="11" max="13" width="24.44140625" hidden="1" customWidth="1"/>
    <col min="14" max="14" width="24.44140625" customWidth="1"/>
    <col min="15" max="26" width="17.33203125" customWidth="1"/>
  </cols>
  <sheetData>
    <row r="1" spans="1:14" ht="24.75" customHeight="1" thickBot="1">
      <c r="A1" s="95" t="s">
        <v>22</v>
      </c>
      <c r="B1" s="96"/>
      <c r="C1" s="96"/>
      <c r="D1" s="96"/>
      <c r="E1" s="96"/>
      <c r="F1" s="96"/>
      <c r="G1" s="96"/>
      <c r="H1" s="97"/>
      <c r="I1" s="1"/>
      <c r="J1" s="2"/>
      <c r="K1" s="2"/>
      <c r="L1" s="2"/>
      <c r="M1" s="2"/>
      <c r="N1" s="2"/>
    </row>
    <row r="2" spans="1:14" ht="24.75" customHeight="1">
      <c r="A2" s="93" t="s">
        <v>51</v>
      </c>
      <c r="B2" s="71"/>
      <c r="C2" s="71"/>
      <c r="D2" s="86"/>
      <c r="E2" s="94"/>
      <c r="F2" s="94"/>
      <c r="G2" s="94"/>
      <c r="H2" s="94"/>
      <c r="I2" s="1"/>
      <c r="J2" s="2"/>
      <c r="K2" s="2" t="s">
        <v>0</v>
      </c>
      <c r="L2" s="2"/>
      <c r="M2" s="2"/>
      <c r="N2" s="2"/>
    </row>
    <row r="3" spans="1:14" ht="17.25" customHeight="1">
      <c r="A3" s="4"/>
      <c r="B3" s="5"/>
      <c r="C3" s="4"/>
      <c r="D3" s="4"/>
      <c r="E3" s="2"/>
      <c r="F3" s="2"/>
      <c r="G3" s="2"/>
      <c r="H3" s="2"/>
      <c r="I3" s="2"/>
      <c r="J3" s="2"/>
      <c r="K3" s="2" t="s">
        <v>40</v>
      </c>
      <c r="L3" s="2"/>
      <c r="M3" s="2"/>
      <c r="N3" s="2"/>
    </row>
    <row r="4" spans="1:14" ht="17.25" customHeight="1">
      <c r="A4" s="98" t="s">
        <v>23</v>
      </c>
      <c r="B4" s="65"/>
      <c r="C4" s="65"/>
      <c r="D4" s="65"/>
      <c r="E4" s="2"/>
      <c r="F4" s="2"/>
      <c r="G4" s="2"/>
      <c r="H4" s="2"/>
      <c r="I4" s="2"/>
      <c r="J4" s="2"/>
      <c r="K4" s="2" t="s">
        <v>1</v>
      </c>
      <c r="L4" s="2" t="s">
        <v>2</v>
      </c>
      <c r="M4" s="2" t="s">
        <v>29</v>
      </c>
      <c r="N4" s="2"/>
    </row>
    <row r="5" spans="1:14" ht="17.25" customHeight="1">
      <c r="A5" s="2"/>
      <c r="B5" s="1"/>
      <c r="C5" s="2"/>
      <c r="D5" s="2"/>
      <c r="E5" s="2"/>
      <c r="F5" s="2"/>
      <c r="G5" s="2"/>
      <c r="H5" s="2"/>
      <c r="I5" s="2"/>
      <c r="J5" s="2"/>
      <c r="K5" s="2" t="s">
        <v>3</v>
      </c>
      <c r="L5" s="2" t="s">
        <v>52</v>
      </c>
      <c r="M5" s="2"/>
      <c r="N5" s="2"/>
    </row>
    <row r="6" spans="1:14" ht="17.25" customHeight="1">
      <c r="A6" s="99" t="s">
        <v>24</v>
      </c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7.25" customHeight="1">
      <c r="A7" s="100" t="s">
        <v>25</v>
      </c>
      <c r="B7" s="7" t="s">
        <v>1</v>
      </c>
      <c r="C7" s="8"/>
      <c r="D7" s="2"/>
      <c r="E7" s="2"/>
      <c r="F7" s="1"/>
      <c r="G7" s="2"/>
      <c r="H7" s="2"/>
      <c r="I7" s="2"/>
      <c r="J7" s="2"/>
      <c r="K7" s="2"/>
      <c r="L7" s="2"/>
      <c r="M7" s="2"/>
      <c r="N7" s="2"/>
    </row>
    <row r="8" spans="1:14" ht="17.25" customHeight="1">
      <c r="A8" s="9"/>
      <c r="B8" s="5"/>
      <c r="C8" s="2"/>
      <c r="D8" s="2"/>
      <c r="E8" s="10"/>
      <c r="F8" s="10"/>
      <c r="G8" s="2"/>
      <c r="H8" s="2"/>
      <c r="I8" s="2"/>
      <c r="J8" s="2"/>
      <c r="K8" s="2"/>
      <c r="L8" s="2"/>
      <c r="M8" s="2"/>
      <c r="N8" s="2"/>
    </row>
    <row r="9" spans="1:14" ht="17.25" customHeight="1">
      <c r="A9" s="101" t="s">
        <v>26</v>
      </c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7.25" customHeight="1">
      <c r="A10" s="102" t="s">
        <v>27</v>
      </c>
      <c r="B10" s="12">
        <v>100</v>
      </c>
      <c r="C10" s="13" t="str">
        <f>B7</f>
        <v>kg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7.25" customHeight="1">
      <c r="A11" s="102" t="s">
        <v>28</v>
      </c>
      <c r="B11" s="12">
        <v>110</v>
      </c>
      <c r="C11" s="13" t="str">
        <f>B7</f>
        <v>kg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7.25" customHeight="1">
      <c r="A12" s="2"/>
      <c r="B12" s="5"/>
      <c r="C12" s="2"/>
      <c r="D12" s="2"/>
      <c r="E12" s="11"/>
      <c r="F12" s="11"/>
      <c r="G12" s="2"/>
      <c r="H12" s="2"/>
      <c r="I12" s="2"/>
      <c r="J12" s="2"/>
      <c r="K12" s="2"/>
      <c r="L12" s="2"/>
      <c r="M12" s="2"/>
      <c r="N12" s="2"/>
    </row>
    <row r="13" spans="1:14" ht="17.25" customHeight="1">
      <c r="A13" s="101" t="s">
        <v>56</v>
      </c>
      <c r="B13" s="1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7.25" customHeight="1">
      <c r="A14" s="102" t="s">
        <v>57</v>
      </c>
      <c r="B14" s="7" t="s">
        <v>2</v>
      </c>
      <c r="C14" s="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7.25" customHeight="1">
      <c r="A15" s="102" t="s">
        <v>58</v>
      </c>
      <c r="B15" s="7" t="s">
        <v>29</v>
      </c>
      <c r="C15" s="8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7.25" customHeight="1">
      <c r="A16" s="2"/>
      <c r="B16" s="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8" customHeight="1">
      <c r="A17" s="70"/>
      <c r="B17" s="65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7.25" customHeight="1">
      <c r="A18" s="64"/>
      <c r="B18" s="65"/>
      <c r="C18" s="6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8" customHeight="1">
      <c r="A19" s="64"/>
      <c r="B19" s="65"/>
      <c r="C19" s="65"/>
      <c r="D19" s="15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8" customHeight="1">
      <c r="A20" s="64"/>
      <c r="B20" s="65"/>
      <c r="C20" s="6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2.25" customHeight="1">
      <c r="A21" s="69"/>
      <c r="B21" s="65"/>
      <c r="C21" s="65"/>
      <c r="D21" s="15"/>
      <c r="E21" s="15"/>
      <c r="F21" s="2"/>
      <c r="G21" s="2"/>
      <c r="H21" s="2"/>
      <c r="I21" s="2"/>
      <c r="J21" s="2"/>
      <c r="K21" s="2"/>
      <c r="L21" s="2"/>
      <c r="M21" s="2"/>
      <c r="N21" s="2"/>
    </row>
    <row r="22" spans="1:14" ht="12.75" customHeight="1">
      <c r="A22" s="65"/>
      <c r="B22" s="6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12.75" customHeight="1">
      <c r="A23" s="65"/>
      <c r="B23" s="6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2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ht="12.7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ht="12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ht="12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ht="12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ht="12.7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12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12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2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1:14" ht="12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ht="12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ht="12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2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spans="1:14" ht="12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 ht="12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12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12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12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ht="12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ht="12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 ht="12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ht="12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ht="12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4" ht="12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1:14" ht="12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1:14" ht="12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4" ht="12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spans="1:14" ht="12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1:14" ht="12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1:14" ht="12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1:14" ht="12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ht="12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4" ht="12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1:14" ht="12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4" ht="12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ht="12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1:14" ht="12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1:14" ht="12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 ht="12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 ht="12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14" ht="12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1:14" ht="12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ht="12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ht="12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1:14" ht="12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 ht="12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2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2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 ht="12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1:14" ht="12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1:14" ht="12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ht="12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 ht="12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ht="12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1:14" ht="12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ht="12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ht="12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12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1:14" ht="12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1:14" ht="12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ht="12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1:14" ht="12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 ht="12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14" ht="12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4" ht="12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14" ht="12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1:14" ht="12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 ht="12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 ht="12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1:14" ht="12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1:14" ht="12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 ht="12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ht="12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ht="12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 ht="12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 ht="12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 ht="12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 ht="12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1:14" ht="12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 ht="12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1:14" ht="12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1:14" ht="12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 ht="12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 ht="12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1:14" ht="12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1:14" ht="12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1:14" ht="12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1:14" ht="12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1:14" ht="12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1:14" ht="12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1:14" ht="12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1:14" ht="12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1:14" ht="12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1:14" ht="12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1:14" ht="12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1:14" ht="12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1:14" ht="12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1:14" ht="12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1:14" ht="12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1:14" ht="12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1:14" ht="12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1:14" ht="12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1:14" ht="12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1:14" ht="12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1:14" ht="12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1:14" ht="12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1:14" ht="12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1:14" ht="12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1:14" ht="12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1:14" ht="12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1:14" ht="12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1:14" ht="12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spans="1:14" ht="12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1:14" ht="12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1:14" ht="12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spans="1:14" ht="12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1:14" ht="12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</row>
    <row r="141" spans="1:14" ht="12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</row>
    <row r="142" spans="1:14" ht="12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</row>
    <row r="143" spans="1:14" ht="12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</row>
    <row r="144" spans="1:14" ht="12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spans="1:14" ht="12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1:14" ht="12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</row>
    <row r="147" spans="1:14" ht="12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1:14" ht="12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</row>
    <row r="149" spans="1:14" ht="12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</row>
    <row r="150" spans="1:14" ht="12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</row>
    <row r="151" spans="1:14" ht="12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1:14" ht="12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</row>
    <row r="153" spans="1:14" ht="12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</row>
    <row r="154" spans="1:14" ht="12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</row>
    <row r="155" spans="1:14" ht="12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</row>
    <row r="156" spans="1:14" ht="12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spans="1:14" ht="12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</row>
    <row r="158" spans="1:14" ht="12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</row>
    <row r="159" spans="1:14" ht="12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spans="1:14" ht="12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spans="1:14" ht="12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spans="1:14" ht="12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</row>
    <row r="163" spans="1:14" ht="12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</row>
    <row r="164" spans="1:14" ht="12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</row>
    <row r="165" spans="1:14" ht="12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spans="1:14" ht="12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spans="1:14" ht="12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1:14" ht="12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</row>
    <row r="169" spans="1:14" ht="12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spans="1:14" ht="12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</row>
    <row r="171" spans="1:14" ht="12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1:14" ht="12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spans="1:14" ht="12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1:14" ht="12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</row>
    <row r="175" spans="1:14" ht="12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</row>
    <row r="176" spans="1:14" ht="12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spans="1:14" ht="12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</row>
    <row r="178" spans="1:14" ht="12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</row>
    <row r="179" spans="1:14" ht="12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</row>
    <row r="180" spans="1:14" ht="12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</row>
    <row r="181" spans="1:14" ht="12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</row>
    <row r="182" spans="1:14" ht="12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</row>
    <row r="183" spans="1:14" ht="12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1:14" ht="12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</row>
    <row r="185" spans="1:14" ht="12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</row>
    <row r="186" spans="1:14" ht="12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spans="1:14" ht="12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</row>
    <row r="188" spans="1:14" ht="12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</row>
    <row r="189" spans="1:14" ht="12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</row>
    <row r="190" spans="1:14" ht="12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</row>
    <row r="191" spans="1:14" ht="12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</row>
    <row r="192" spans="1:14" ht="12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spans="1:14" ht="12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</row>
    <row r="194" spans="1:14" ht="12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</row>
    <row r="195" spans="1:14" ht="12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  <row r="196" spans="1:14" ht="12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</row>
    <row r="197" spans="1:14" ht="12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</row>
    <row r="198" spans="1:14" ht="12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</row>
    <row r="199" spans="1:14" ht="12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</row>
    <row r="200" spans="1:14" ht="12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</row>
    <row r="201" spans="1:14" ht="12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</row>
    <row r="202" spans="1:14" ht="12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</row>
    <row r="203" spans="1:14" ht="12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spans="1:14" ht="12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</row>
    <row r="205" spans="1:14" ht="12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</row>
    <row r="206" spans="1:14" ht="12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</row>
    <row r="207" spans="1:14" ht="12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</row>
    <row r="208" spans="1:14" ht="12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</row>
    <row r="209" spans="1:14" ht="12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</row>
    <row r="210" spans="1:14" ht="12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</row>
    <row r="211" spans="1:14" ht="12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</row>
    <row r="212" spans="1:14" ht="12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</row>
    <row r="213" spans="1:14" ht="12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</row>
    <row r="214" spans="1:14" ht="12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</row>
    <row r="215" spans="1:14" ht="12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</row>
    <row r="216" spans="1:14" ht="12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</row>
    <row r="217" spans="1:14" ht="12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</row>
    <row r="218" spans="1:14" ht="12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  <row r="219" spans="1:14" ht="12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</row>
    <row r="220" spans="1:14" ht="12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</row>
    <row r="221" spans="1:14" ht="12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</row>
    <row r="222" spans="1:14" ht="15.75" customHeight="1"/>
    <row r="223" spans="1:14" ht="15.75" customHeight="1"/>
    <row r="224" spans="1:1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0">
    <mergeCell ref="A1:H1"/>
    <mergeCell ref="A20:C20"/>
    <mergeCell ref="A21:C21"/>
    <mergeCell ref="A17:B17"/>
    <mergeCell ref="A18:C18"/>
    <mergeCell ref="A19:C19"/>
    <mergeCell ref="A22:B22"/>
    <mergeCell ref="A23:B23"/>
    <mergeCell ref="A2:D2"/>
    <mergeCell ref="A4:D4"/>
  </mergeCells>
  <dataValidations count="3">
    <dataValidation type="list" allowBlank="1" showErrorMessage="1" sqref="B15" xr:uid="{00000000-0002-0000-0000-000000000000}">
      <formula1>$M$4:$M$5</formula1>
    </dataValidation>
    <dataValidation type="list" allowBlank="1" showErrorMessage="1" sqref="B7" xr:uid="{00000000-0002-0000-0000-000001000000}">
      <formula1>$K$4:$K$5</formula1>
    </dataValidation>
    <dataValidation type="list" allowBlank="1" showErrorMessage="1" sqref="B14" xr:uid="{00000000-0002-0000-0000-000002000000}">
      <formula1>$L$4:$L$5</formula1>
    </dataValidation>
  </dataValidations>
  <hyperlinks>
    <hyperlink ref="A1" r:id="rId1" xr:uid="{87667411-85BA-45D2-A7D9-7DBD637D230E}"/>
  </hyperlink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998"/>
  <sheetViews>
    <sheetView showGridLines="0" workbookViewId="0">
      <selection activeCell="L12" sqref="L12"/>
    </sheetView>
  </sheetViews>
  <sheetFormatPr baseColWidth="10" defaultColWidth="14.44140625" defaultRowHeight="15" customHeight="1"/>
  <cols>
    <col min="1" max="1" width="14.88671875" customWidth="1"/>
    <col min="2" max="2" width="12.88671875" customWidth="1"/>
    <col min="3" max="3" width="6.109375" customWidth="1"/>
    <col min="4" max="4" width="4.109375" customWidth="1"/>
    <col min="5" max="5" width="1.109375" customWidth="1"/>
    <col min="6" max="6" width="11.44140625" customWidth="1"/>
    <col min="7" max="7" width="13.44140625" customWidth="1"/>
    <col min="8" max="8" width="5.109375" customWidth="1"/>
    <col min="9" max="9" width="3" customWidth="1"/>
    <col min="10" max="10" width="2.33203125" customWidth="1"/>
    <col min="11" max="26" width="17.33203125" customWidth="1"/>
  </cols>
  <sheetData>
    <row r="1" spans="1:10" ht="21" customHeight="1">
      <c r="A1" s="103" t="s">
        <v>38</v>
      </c>
      <c r="B1" s="67"/>
      <c r="C1" s="67"/>
      <c r="D1" s="67"/>
      <c r="E1" s="67"/>
      <c r="F1" s="67"/>
      <c r="G1" s="68"/>
      <c r="H1" s="3"/>
      <c r="I1" s="3"/>
      <c r="J1" s="3"/>
    </row>
    <row r="2" spans="1:10" ht="14.4">
      <c r="A2" s="4"/>
      <c r="B2" s="4"/>
      <c r="C2" s="4"/>
      <c r="D2" s="4"/>
      <c r="E2" s="4"/>
      <c r="F2" s="4"/>
      <c r="G2" s="4"/>
      <c r="H2" s="2"/>
      <c r="I2" s="2"/>
      <c r="J2" s="2"/>
    </row>
    <row r="3" spans="1:10" ht="14.4">
      <c r="A3" s="11" t="s">
        <v>41</v>
      </c>
      <c r="B3" s="2"/>
      <c r="C3" s="16"/>
      <c r="D3" s="16"/>
      <c r="E3" s="2"/>
      <c r="F3" s="2"/>
      <c r="G3" s="2"/>
      <c r="H3" s="2"/>
      <c r="I3" s="2"/>
      <c r="J3" s="2"/>
    </row>
    <row r="4" spans="1:10" ht="14.4">
      <c r="A4" s="17"/>
      <c r="B4" s="104" t="s">
        <v>39</v>
      </c>
      <c r="C4" s="77" t="s">
        <v>40</v>
      </c>
      <c r="D4" s="67"/>
      <c r="E4" s="68"/>
      <c r="F4" s="19" t="s">
        <v>4</v>
      </c>
      <c r="G4" s="47" t="s">
        <v>5</v>
      </c>
      <c r="H4" s="2"/>
      <c r="I4" s="2"/>
      <c r="J4" s="2"/>
    </row>
    <row r="5" spans="1:10" ht="14.4">
      <c r="A5" s="21" t="s">
        <v>53</v>
      </c>
      <c r="B5" s="61"/>
      <c r="C5" s="77">
        <f>IF(Inicio!B7="kg",MROUND(Inicio!B11*0.7 + 5,2.5),MROUND(Inicio!B11*0.7 + 10,5))</f>
        <v>82.5</v>
      </c>
      <c r="D5" s="67"/>
      <c r="E5" s="67"/>
      <c r="F5" s="23">
        <v>6</v>
      </c>
      <c r="G5" s="21">
        <v>3</v>
      </c>
      <c r="H5" s="2"/>
      <c r="I5" s="2"/>
      <c r="J5" s="2"/>
    </row>
    <row r="6" spans="1:10" ht="14.4">
      <c r="A6" s="21" t="s">
        <v>60</v>
      </c>
      <c r="B6" s="107" t="s">
        <v>69</v>
      </c>
      <c r="C6" s="77"/>
      <c r="D6" s="67"/>
      <c r="E6" s="68"/>
      <c r="F6" s="50">
        <v>3</v>
      </c>
      <c r="G6" s="21">
        <v>20</v>
      </c>
      <c r="H6" s="2"/>
      <c r="I6" s="2"/>
      <c r="J6" s="2"/>
    </row>
    <row r="7" spans="1:10" ht="14.4">
      <c r="A7" s="21" t="s">
        <v>61</v>
      </c>
      <c r="B7" s="107" t="s">
        <v>69</v>
      </c>
      <c r="C7" s="78"/>
      <c r="D7" s="67"/>
      <c r="E7" s="68"/>
      <c r="F7" s="35">
        <v>3</v>
      </c>
      <c r="G7" s="21">
        <v>20</v>
      </c>
      <c r="H7" s="2"/>
      <c r="I7" s="2"/>
      <c r="J7" s="2"/>
    </row>
    <row r="8" spans="1:10" ht="14.4">
      <c r="H8" s="2"/>
      <c r="I8" s="2"/>
      <c r="J8" s="2"/>
    </row>
    <row r="9" spans="1:10" ht="14.4">
      <c r="A9" s="57" t="s">
        <v>46</v>
      </c>
      <c r="H9" s="2"/>
      <c r="I9" s="2"/>
      <c r="J9" s="2"/>
    </row>
    <row r="10" spans="1:10" ht="14.4">
      <c r="A10" s="17"/>
      <c r="B10" s="60" t="s">
        <v>39</v>
      </c>
      <c r="C10" s="77" t="s">
        <v>40</v>
      </c>
      <c r="D10" s="67"/>
      <c r="E10" s="68"/>
      <c r="F10" s="19" t="s">
        <v>4</v>
      </c>
      <c r="G10" s="47" t="s">
        <v>5</v>
      </c>
      <c r="H10" s="2"/>
      <c r="I10" s="2"/>
      <c r="J10" s="2"/>
    </row>
    <row r="11" spans="1:10" ht="14.4">
      <c r="A11" s="21" t="s">
        <v>53</v>
      </c>
      <c r="B11" s="61"/>
      <c r="C11" s="77">
        <f>IF(Inicio!B7="kg",MROUND(Inicio!B11*0.75,2.5),MROUND(Inicio!B11*0.75,5))</f>
        <v>82.5</v>
      </c>
      <c r="D11" s="67"/>
      <c r="E11" s="67"/>
      <c r="F11" s="23">
        <v>9</v>
      </c>
      <c r="G11" s="21">
        <v>1</v>
      </c>
      <c r="H11" s="2"/>
      <c r="I11" s="2"/>
      <c r="J11" s="2"/>
    </row>
    <row r="12" spans="1:10" ht="14.4">
      <c r="H12" s="2"/>
      <c r="I12" s="2"/>
      <c r="J12" s="2"/>
    </row>
    <row r="13" spans="1:10" ht="14.4">
      <c r="A13" s="11" t="s">
        <v>49</v>
      </c>
      <c r="B13" s="2"/>
      <c r="C13" s="2"/>
      <c r="D13" s="2"/>
      <c r="E13" s="2"/>
      <c r="F13" s="2"/>
      <c r="G13" s="2"/>
    </row>
    <row r="14" spans="1:10" ht="14.4">
      <c r="A14" s="17"/>
      <c r="B14" s="63"/>
      <c r="C14" s="77" t="s">
        <v>40</v>
      </c>
      <c r="D14" s="67"/>
      <c r="E14" s="67"/>
      <c r="F14" s="18" t="s">
        <v>4</v>
      </c>
      <c r="G14" s="47" t="s">
        <v>5</v>
      </c>
    </row>
    <row r="15" spans="1:10" ht="14.4">
      <c r="A15" s="21" t="s">
        <v>53</v>
      </c>
      <c r="B15" s="105" t="s">
        <v>73</v>
      </c>
      <c r="C15" s="85" t="s">
        <v>21</v>
      </c>
      <c r="D15" s="67"/>
      <c r="E15" s="67"/>
      <c r="F15" s="48">
        <v>1</v>
      </c>
      <c r="G15" s="21">
        <v>1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9">
    <mergeCell ref="C6:E6"/>
    <mergeCell ref="C7:E7"/>
    <mergeCell ref="C5:E5"/>
    <mergeCell ref="C4:E4"/>
    <mergeCell ref="A1:G1"/>
    <mergeCell ref="C15:E15"/>
    <mergeCell ref="C14:E14"/>
    <mergeCell ref="C10:E10"/>
    <mergeCell ref="C11:E1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0"/>
  <sheetViews>
    <sheetView showGridLines="0" topLeftCell="A19" workbookViewId="0">
      <selection activeCell="B36" sqref="B36"/>
    </sheetView>
  </sheetViews>
  <sheetFormatPr baseColWidth="10" defaultColWidth="14.44140625" defaultRowHeight="15" customHeight="1"/>
  <cols>
    <col min="1" max="1" width="30.109375" customWidth="1"/>
    <col min="2" max="2" width="13" customWidth="1"/>
    <col min="3" max="3" width="10.6640625" customWidth="1"/>
    <col min="4" max="4" width="12.5546875" customWidth="1"/>
    <col min="5" max="5" width="8.33203125" customWidth="1"/>
    <col min="6" max="10" width="7.33203125" customWidth="1"/>
    <col min="11" max="26" width="17.33203125" customWidth="1"/>
  </cols>
  <sheetData>
    <row r="1" spans="1:10" ht="24.75" customHeight="1">
      <c r="A1" s="103" t="s">
        <v>30</v>
      </c>
      <c r="B1" s="67"/>
      <c r="C1" s="67"/>
      <c r="D1" s="67"/>
      <c r="E1" s="68"/>
      <c r="F1" s="3"/>
      <c r="G1" s="3"/>
      <c r="H1" s="3"/>
      <c r="I1" s="3"/>
      <c r="J1" s="3"/>
    </row>
    <row r="2" spans="1:10" ht="17.2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7.25" customHeight="1">
      <c r="A3" s="11" t="s">
        <v>41</v>
      </c>
      <c r="B3" s="2"/>
      <c r="C3" s="16"/>
      <c r="D3" s="16"/>
      <c r="E3" s="2"/>
      <c r="F3" s="2"/>
      <c r="G3" s="2"/>
      <c r="H3" s="2"/>
      <c r="I3" s="2"/>
      <c r="J3" s="2"/>
    </row>
    <row r="4" spans="1:10" ht="17.25" customHeight="1">
      <c r="A4" s="17"/>
      <c r="B4" s="18" t="s">
        <v>39</v>
      </c>
      <c r="C4" s="105" t="s">
        <v>40</v>
      </c>
      <c r="D4" s="19" t="s">
        <v>4</v>
      </c>
      <c r="E4" s="20" t="s">
        <v>5</v>
      </c>
    </row>
    <row r="5" spans="1:10" ht="17.25" customHeight="1">
      <c r="A5" s="21" t="s">
        <v>53</v>
      </c>
      <c r="B5" s="22"/>
      <c r="C5" s="18">
        <f>IF(Inicio!B7="kg",MROUND(Inicio!B10*0.75,2.5),MROUND(Inicio!B10*0.75,5))</f>
        <v>75</v>
      </c>
      <c r="D5" s="23">
        <v>3</v>
      </c>
      <c r="E5" s="24">
        <v>3</v>
      </c>
    </row>
    <row r="6" spans="1:10" ht="17.25" customHeight="1">
      <c r="A6" s="21" t="str">
        <f>Inicio!B14</f>
        <v>Pin Squat</v>
      </c>
      <c r="B6" s="18" t="s">
        <v>64</v>
      </c>
      <c r="C6" s="21"/>
      <c r="D6" s="25">
        <v>1</v>
      </c>
      <c r="E6" s="24">
        <v>8</v>
      </c>
    </row>
    <row r="7" spans="1:10" ht="17.25" customHeight="1">
      <c r="A7" s="106" t="s">
        <v>59</v>
      </c>
      <c r="B7" s="105" t="s">
        <v>69</v>
      </c>
      <c r="C7" s="21"/>
      <c r="D7" s="23">
        <v>3</v>
      </c>
      <c r="E7" s="24">
        <v>20</v>
      </c>
    </row>
    <row r="8" spans="1:10" ht="17.25" customHeight="1">
      <c r="A8" s="21" t="s">
        <v>59</v>
      </c>
      <c r="B8" s="105" t="s">
        <v>69</v>
      </c>
      <c r="C8" s="21"/>
      <c r="D8" s="23">
        <v>3</v>
      </c>
      <c r="E8" s="26">
        <v>20</v>
      </c>
    </row>
    <row r="9" spans="1:10" ht="17.25" customHeight="1">
      <c r="A9" s="4"/>
      <c r="B9" s="4"/>
      <c r="C9" s="4"/>
      <c r="D9" s="4"/>
      <c r="E9" s="2"/>
      <c r="F9" s="2"/>
      <c r="G9" s="2"/>
      <c r="H9" s="2"/>
      <c r="I9" s="2"/>
      <c r="J9" s="2"/>
    </row>
    <row r="10" spans="1:10" ht="17.25" customHeight="1">
      <c r="A10" s="11" t="s">
        <v>42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17.25" customHeight="1">
      <c r="A11" s="17"/>
      <c r="B11" s="18" t="s">
        <v>39</v>
      </c>
      <c r="C11" s="18" t="s">
        <v>40</v>
      </c>
      <c r="D11" s="19" t="s">
        <v>4</v>
      </c>
      <c r="E11" s="20" t="s">
        <v>5</v>
      </c>
    </row>
    <row r="12" spans="1:10" ht="17.25" customHeight="1">
      <c r="A12" s="21" t="s">
        <v>53</v>
      </c>
      <c r="B12" s="22"/>
      <c r="C12" s="18">
        <f>IF(Inicio!B14="kg",MROUND(Inicio!B10*0.75,2.5),MROUND(Inicio!B10*0.75,5))</f>
        <v>75</v>
      </c>
      <c r="D12" s="23">
        <v>3</v>
      </c>
      <c r="E12" s="26">
        <v>3</v>
      </c>
    </row>
    <row r="13" spans="1:10" ht="17.25" customHeight="1">
      <c r="A13" s="21" t="str">
        <f>Inicio!B15</f>
        <v>Sentadilla con pausa</v>
      </c>
      <c r="B13" s="18" t="s">
        <v>64</v>
      </c>
      <c r="C13" s="21"/>
      <c r="D13" s="25">
        <v>1</v>
      </c>
      <c r="E13" s="26">
        <v>8</v>
      </c>
    </row>
    <row r="14" spans="1:10" ht="17.25" customHeight="1">
      <c r="A14" s="21" t="s">
        <v>59</v>
      </c>
      <c r="B14" s="105" t="s">
        <v>69</v>
      </c>
      <c r="C14" s="21"/>
      <c r="D14" s="23">
        <v>3</v>
      </c>
      <c r="E14" s="26">
        <v>20</v>
      </c>
    </row>
    <row r="15" spans="1:10" ht="17.25" customHeight="1">
      <c r="A15" s="21" t="s">
        <v>59</v>
      </c>
      <c r="B15" s="105" t="s">
        <v>69</v>
      </c>
      <c r="C15" s="21"/>
      <c r="D15" s="23">
        <v>3</v>
      </c>
      <c r="E15" s="26">
        <v>20</v>
      </c>
    </row>
    <row r="16" spans="1:10" ht="17.25" customHeight="1"/>
    <row r="17" spans="1:10" ht="17.25" customHeight="1">
      <c r="A17" s="101" t="s">
        <v>44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17.25" customHeight="1">
      <c r="A18" s="17"/>
      <c r="B18" s="18" t="s">
        <v>39</v>
      </c>
      <c r="C18" s="18" t="s">
        <v>40</v>
      </c>
      <c r="D18" s="19" t="s">
        <v>4</v>
      </c>
      <c r="E18" s="20" t="s">
        <v>5</v>
      </c>
    </row>
    <row r="19" spans="1:10" ht="17.25" customHeight="1">
      <c r="A19" s="21" t="s">
        <v>53</v>
      </c>
      <c r="B19" s="22"/>
      <c r="C19" s="18">
        <f>IF(Inicio!B7="kg",MROUND(Inicio!B10*0.75,2.5),MROUND(Inicio!B10*0.75,5))</f>
        <v>75</v>
      </c>
      <c r="D19" s="23">
        <v>3</v>
      </c>
      <c r="E19" s="26">
        <v>3</v>
      </c>
    </row>
    <row r="20" spans="1:10" ht="17.25" customHeight="1">
      <c r="A20" s="21" t="str">
        <f>Inicio!B14</f>
        <v>Pin Squat</v>
      </c>
      <c r="B20" s="18" t="s">
        <v>64</v>
      </c>
      <c r="C20" s="18"/>
      <c r="D20" s="25">
        <v>1</v>
      </c>
      <c r="E20" s="26">
        <v>6</v>
      </c>
    </row>
    <row r="21" spans="1:10" ht="17.25" customHeight="1">
      <c r="A21" s="21" t="s">
        <v>59</v>
      </c>
      <c r="B21" s="105" t="s">
        <v>69</v>
      </c>
      <c r="C21" s="18"/>
      <c r="D21" s="23">
        <v>3</v>
      </c>
      <c r="E21" s="26">
        <v>20</v>
      </c>
    </row>
    <row r="22" spans="1:10" ht="17.25" customHeight="1">
      <c r="A22" s="21" t="s">
        <v>59</v>
      </c>
      <c r="B22" s="105" t="s">
        <v>69</v>
      </c>
      <c r="C22" s="18"/>
      <c r="D22" s="23">
        <v>3</v>
      </c>
      <c r="E22" s="26">
        <v>20</v>
      </c>
    </row>
    <row r="23" spans="1:10" ht="17.25" customHeight="1">
      <c r="A23" s="2"/>
      <c r="B23" s="2"/>
      <c r="C23" s="1"/>
      <c r="D23" s="2"/>
      <c r="E23" s="2"/>
      <c r="F23" s="2"/>
      <c r="G23" s="2"/>
      <c r="H23" s="2"/>
      <c r="I23" s="2"/>
      <c r="J23" s="2"/>
    </row>
    <row r="24" spans="1:10" ht="18" customHeight="1">
      <c r="A24" s="11" t="s">
        <v>47</v>
      </c>
      <c r="B24" s="2"/>
      <c r="C24" s="1"/>
      <c r="D24" s="2"/>
      <c r="E24" s="2"/>
      <c r="F24" s="2"/>
      <c r="G24" s="2"/>
      <c r="H24" s="2"/>
      <c r="I24" s="2"/>
      <c r="J24" s="2"/>
    </row>
    <row r="25" spans="1:10" ht="16.5" customHeight="1">
      <c r="A25" s="17"/>
      <c r="B25" s="18" t="s">
        <v>39</v>
      </c>
      <c r="C25" s="18" t="s">
        <v>40</v>
      </c>
      <c r="D25" s="19" t="s">
        <v>4</v>
      </c>
      <c r="E25" s="20" t="s">
        <v>5</v>
      </c>
    </row>
    <row r="26" spans="1:10" ht="18" customHeight="1">
      <c r="A26" s="21" t="s">
        <v>53</v>
      </c>
      <c r="B26" s="22"/>
      <c r="C26" s="18">
        <f>IF(Inicio!B7="kg",MROUND(Inicio!B10*0.75,2.5),MROUND(Inicio!B10*0.75,5))</f>
        <v>75</v>
      </c>
      <c r="D26" s="23">
        <v>3</v>
      </c>
      <c r="E26" s="26">
        <v>3</v>
      </c>
    </row>
    <row r="27" spans="1:10" ht="18" customHeight="1">
      <c r="A27" s="21" t="str">
        <f>Inicio!B14</f>
        <v>Pin Squat</v>
      </c>
      <c r="B27" s="18" t="s">
        <v>64</v>
      </c>
      <c r="C27" s="18"/>
      <c r="D27" s="25">
        <v>1</v>
      </c>
      <c r="E27" s="26">
        <v>3</v>
      </c>
    </row>
    <row r="28" spans="1:10" ht="18" customHeight="1">
      <c r="A28" s="21" t="s">
        <v>59</v>
      </c>
      <c r="B28" s="105" t="s">
        <v>69</v>
      </c>
      <c r="C28" s="18"/>
      <c r="D28" s="23">
        <v>3</v>
      </c>
      <c r="E28" s="26">
        <v>20</v>
      </c>
    </row>
    <row r="29" spans="1:10" ht="18" customHeight="1">
      <c r="A29" s="21" t="s">
        <v>59</v>
      </c>
      <c r="B29" s="105" t="s">
        <v>69</v>
      </c>
      <c r="C29" s="18"/>
      <c r="D29" s="23">
        <v>3</v>
      </c>
      <c r="E29" s="26">
        <v>20</v>
      </c>
    </row>
    <row r="30" spans="1:10" ht="18" customHeight="1">
      <c r="A30" s="2"/>
      <c r="B30" s="2"/>
      <c r="C30" s="1"/>
      <c r="D30" s="2"/>
      <c r="E30" s="2"/>
      <c r="F30" s="2"/>
      <c r="G30" s="2"/>
      <c r="H30" s="2"/>
      <c r="I30" s="2"/>
      <c r="J30" s="2"/>
    </row>
    <row r="31" spans="1:10" ht="17.25" customHeight="1">
      <c r="A31" s="11" t="s">
        <v>48</v>
      </c>
      <c r="B31" s="2"/>
      <c r="C31" s="1"/>
      <c r="D31" s="2"/>
      <c r="E31" s="2"/>
      <c r="F31" s="2"/>
      <c r="G31" s="2"/>
      <c r="H31" s="2"/>
      <c r="I31" s="2"/>
      <c r="J31" s="2"/>
    </row>
    <row r="32" spans="1:10" ht="17.25" customHeight="1">
      <c r="A32" s="17"/>
      <c r="B32" s="18" t="s">
        <v>39</v>
      </c>
      <c r="C32" s="18" t="s">
        <v>40</v>
      </c>
      <c r="D32" s="19" t="s">
        <v>4</v>
      </c>
      <c r="E32" s="20" t="s">
        <v>5</v>
      </c>
    </row>
    <row r="33" spans="1:10" ht="17.25" customHeight="1">
      <c r="A33" s="21" t="s">
        <v>53</v>
      </c>
      <c r="B33" s="22"/>
      <c r="C33" s="18">
        <f>IF(Inicio!B7="kg",MROUND(Inicio!B10*0.75,2.5),MROUND(Inicio!B10*0.75,5))</f>
        <v>75</v>
      </c>
      <c r="D33" s="23">
        <v>3</v>
      </c>
      <c r="E33" s="26">
        <v>3</v>
      </c>
    </row>
    <row r="34" spans="1:10" ht="17.25" customHeight="1">
      <c r="A34" s="21" t="str">
        <f>Inicio!B15</f>
        <v>Sentadilla con pausa</v>
      </c>
      <c r="B34" s="18" t="s">
        <v>64</v>
      </c>
      <c r="C34" s="18"/>
      <c r="D34" s="25">
        <v>1</v>
      </c>
      <c r="E34" s="26">
        <v>3</v>
      </c>
    </row>
    <row r="35" spans="1:10" ht="17.25" customHeight="1">
      <c r="A35" s="21" t="s">
        <v>59</v>
      </c>
      <c r="B35" s="105" t="s">
        <v>69</v>
      </c>
      <c r="C35" s="18"/>
      <c r="D35" s="23">
        <v>3</v>
      </c>
      <c r="E35" s="26">
        <v>20</v>
      </c>
    </row>
    <row r="36" spans="1:10" ht="17.25" customHeight="1">
      <c r="A36" s="21" t="s">
        <v>59</v>
      </c>
      <c r="B36" s="105" t="s">
        <v>69</v>
      </c>
      <c r="C36" s="21"/>
      <c r="D36" s="23">
        <v>3</v>
      </c>
      <c r="E36" s="26">
        <v>20</v>
      </c>
    </row>
    <row r="37" spans="1:10" ht="17.25" customHeight="1"/>
    <row r="38" spans="1:10" ht="17.25" customHeight="1"/>
    <row r="39" spans="1:10" ht="25.5" customHeight="1">
      <c r="A39" s="72" t="s">
        <v>65</v>
      </c>
      <c r="B39" s="67"/>
      <c r="C39" s="67"/>
      <c r="D39" s="67"/>
      <c r="E39" s="68"/>
      <c r="F39" s="15"/>
      <c r="G39" s="15"/>
      <c r="H39" s="15"/>
      <c r="I39" s="15"/>
      <c r="J39" s="15"/>
    </row>
    <row r="40" spans="1:10" ht="19.5" customHeight="1">
      <c r="A40" s="2" t="s">
        <v>55</v>
      </c>
      <c r="B40" s="73">
        <v>475</v>
      </c>
      <c r="C40" s="65"/>
      <c r="D40" s="65"/>
      <c r="E40" s="74"/>
      <c r="F40" s="15"/>
      <c r="G40" s="15"/>
      <c r="H40" s="15"/>
      <c r="I40" s="15"/>
      <c r="J40" s="15"/>
    </row>
    <row r="41" spans="1:10" ht="18.75" customHeight="1">
      <c r="A41" s="2" t="s">
        <v>6</v>
      </c>
      <c r="B41" s="75">
        <f>B40/Inicio!B10</f>
        <v>4.75</v>
      </c>
      <c r="C41" s="65"/>
      <c r="D41" s="65"/>
      <c r="E41" s="74"/>
      <c r="F41" s="15"/>
      <c r="G41" s="15"/>
      <c r="H41" s="15"/>
      <c r="I41" s="15"/>
      <c r="J41" s="15"/>
    </row>
    <row r="42" spans="1:10" ht="20.25" customHeight="1">
      <c r="A42" s="64" t="s">
        <v>7</v>
      </c>
      <c r="B42" s="27" t="s">
        <v>8</v>
      </c>
      <c r="C42" s="73" t="s">
        <v>66</v>
      </c>
      <c r="D42" s="65"/>
      <c r="E42" s="74"/>
      <c r="F42" s="15"/>
      <c r="G42" s="15"/>
      <c r="H42" s="15"/>
      <c r="I42" s="15"/>
      <c r="J42" s="15"/>
    </row>
    <row r="43" spans="1:10" ht="22.5" customHeight="1">
      <c r="A43" s="71"/>
      <c r="B43" s="28" t="s">
        <v>9</v>
      </c>
      <c r="C43" s="76" t="s">
        <v>10</v>
      </c>
      <c r="D43" s="71"/>
      <c r="E43" s="29">
        <f>IF(B41&lt;80%,B40/0.825,IF(B41&gt;87.5%,B40/0.85))</f>
        <v>558.82352941176475</v>
      </c>
      <c r="F43" s="15"/>
      <c r="G43" s="15"/>
      <c r="H43" s="15"/>
      <c r="I43" s="15"/>
      <c r="J43" s="15"/>
    </row>
    <row r="44" spans="1:10" ht="20.25" customHeight="1">
      <c r="A44" s="2"/>
      <c r="B44" s="15"/>
      <c r="C44" s="15"/>
      <c r="D44" s="15"/>
      <c r="E44" s="15"/>
      <c r="F44" s="15"/>
      <c r="G44" s="15"/>
      <c r="H44" s="15"/>
      <c r="I44" s="15"/>
      <c r="J44" s="15"/>
    </row>
    <row r="45" spans="1:10" ht="19.5" customHeight="1">
      <c r="A45" s="2"/>
      <c r="B45" s="15"/>
      <c r="C45" s="15"/>
      <c r="D45" s="15"/>
      <c r="E45" s="15"/>
      <c r="F45" s="15"/>
      <c r="G45" s="15"/>
      <c r="H45" s="15"/>
      <c r="I45" s="15"/>
      <c r="J45" s="15"/>
    </row>
    <row r="46" spans="1:10" ht="17.25" customHeight="1">
      <c r="A46" s="2"/>
      <c r="B46" s="15"/>
      <c r="C46" s="15"/>
      <c r="D46" s="15"/>
      <c r="E46" s="15"/>
      <c r="F46" s="15"/>
      <c r="G46" s="15"/>
      <c r="H46" s="15"/>
      <c r="I46" s="15"/>
      <c r="J46" s="15"/>
    </row>
    <row r="47" spans="1:10" ht="12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</row>
    <row r="48" spans="1:10" ht="12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</row>
    <row r="49" spans="1:10" ht="12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</row>
    <row r="50" spans="1:10" ht="12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</row>
    <row r="51" spans="1:10" ht="12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</row>
    <row r="52" spans="1:10" ht="12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</row>
    <row r="53" spans="1:10" ht="12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</row>
    <row r="54" spans="1:10" ht="12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</row>
    <row r="55" spans="1:10" ht="12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</row>
    <row r="56" spans="1:10" ht="12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</row>
    <row r="57" spans="1:10" ht="12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2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2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</row>
    <row r="60" spans="1:10" ht="12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</row>
    <row r="61" spans="1:10" ht="12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12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</row>
    <row r="63" spans="1:10" ht="12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</row>
    <row r="64" spans="1:10" ht="12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</row>
    <row r="65" spans="1:10" ht="12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</row>
    <row r="66" spans="1:10" ht="12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</row>
    <row r="67" spans="1:10" ht="12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</row>
    <row r="68" spans="1:10" ht="12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</row>
    <row r="69" spans="1:10" ht="12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</row>
    <row r="70" spans="1:10" ht="12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</row>
    <row r="71" spans="1:10" ht="12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</row>
    <row r="72" spans="1:10" ht="12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</row>
    <row r="73" spans="1:10" ht="12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</row>
    <row r="74" spans="1:10" ht="12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</row>
    <row r="75" spans="1:10" ht="12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</row>
    <row r="76" spans="1:10" ht="12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</row>
    <row r="77" spans="1:10" ht="12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</row>
    <row r="78" spans="1:10" ht="12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</row>
    <row r="79" spans="1:10" ht="12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</row>
    <row r="80" spans="1:10" ht="12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</row>
    <row r="81" spans="1:10" ht="12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</row>
    <row r="82" spans="1:10" ht="12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</row>
    <row r="83" spans="1:10" ht="12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</row>
    <row r="84" spans="1:10" ht="12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</row>
    <row r="85" spans="1:10" ht="12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</row>
    <row r="86" spans="1:10" ht="12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</row>
    <row r="87" spans="1:10" ht="12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</row>
    <row r="88" spans="1:10" ht="12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</row>
    <row r="89" spans="1:10" ht="12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</row>
    <row r="90" spans="1:10" ht="12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</row>
    <row r="91" spans="1:10" ht="12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</row>
    <row r="92" spans="1:10" ht="12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</row>
    <row r="93" spans="1:10" ht="12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</row>
    <row r="94" spans="1:10" ht="12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</row>
    <row r="95" spans="1:10" ht="12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</row>
    <row r="96" spans="1:10" ht="12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</row>
    <row r="97" spans="1:10" ht="12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</row>
    <row r="98" spans="1:10" ht="12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</row>
    <row r="99" spans="1:10" ht="12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</row>
    <row r="100" spans="1:10" ht="12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</row>
    <row r="101" spans="1:10" ht="12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</row>
    <row r="102" spans="1:10" ht="12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</row>
    <row r="103" spans="1:10" ht="12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</row>
    <row r="104" spans="1:10" ht="12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</row>
    <row r="105" spans="1:10" ht="12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</row>
    <row r="106" spans="1:10" ht="12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</row>
    <row r="107" spans="1:10" ht="12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</row>
    <row r="108" spans="1:10" ht="12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</row>
    <row r="109" spans="1:10" ht="12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</row>
    <row r="110" spans="1:10" ht="12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</row>
    <row r="111" spans="1:10" ht="12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</row>
    <row r="112" spans="1:10" ht="12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</row>
    <row r="113" spans="1:10" ht="12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</row>
    <row r="114" spans="1:10" ht="12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ht="12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</row>
    <row r="116" spans="1:10" ht="12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</row>
    <row r="117" spans="1:10" ht="12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</row>
    <row r="118" spans="1:10" ht="12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</row>
    <row r="119" spans="1:10" ht="12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</row>
    <row r="120" spans="1:10" ht="12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ht="12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</row>
    <row r="122" spans="1:10" ht="12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</row>
    <row r="123" spans="1:10" ht="12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</row>
    <row r="124" spans="1:10" ht="12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</row>
    <row r="125" spans="1:10" ht="12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</row>
    <row r="126" spans="1:10" ht="12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</row>
    <row r="127" spans="1:10" ht="12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</row>
    <row r="128" spans="1:10" ht="12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</row>
    <row r="129" spans="1:10" ht="12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</row>
    <row r="130" spans="1:10" ht="12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</row>
    <row r="131" spans="1:10" ht="12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</row>
    <row r="132" spans="1:10" ht="12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</row>
    <row r="133" spans="1:10" ht="12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</row>
    <row r="134" spans="1:10" ht="12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</row>
    <row r="135" spans="1:10" ht="12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</row>
    <row r="136" spans="1:10" ht="12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</row>
    <row r="137" spans="1:10" ht="12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</row>
    <row r="138" spans="1:10" ht="12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</row>
    <row r="139" spans="1:10" ht="12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</row>
    <row r="140" spans="1:10" ht="12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ht="12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</row>
    <row r="142" spans="1:10" ht="12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</row>
    <row r="143" spans="1:10" ht="12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</row>
    <row r="144" spans="1:10" ht="12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</row>
    <row r="145" spans="1:10" ht="12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</row>
    <row r="146" spans="1:10" ht="12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</row>
    <row r="147" spans="1:10" ht="12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</row>
    <row r="148" spans="1:10" ht="12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</row>
    <row r="149" spans="1:10" ht="12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</row>
    <row r="150" spans="1:10" ht="12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</row>
    <row r="151" spans="1:10" ht="12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</row>
    <row r="152" spans="1:10" ht="12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</row>
    <row r="153" spans="1:10" ht="12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</row>
    <row r="154" spans="1:10" ht="12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</row>
    <row r="155" spans="1:10" ht="12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</row>
    <row r="156" spans="1:10" ht="12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</row>
    <row r="157" spans="1:10" ht="12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</row>
    <row r="158" spans="1:10" ht="12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</row>
    <row r="159" spans="1:10" ht="12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</row>
    <row r="160" spans="1:10" ht="12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</row>
    <row r="161" spans="1:10" ht="12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</row>
    <row r="162" spans="1:10" ht="12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</row>
    <row r="163" spans="1:10" ht="12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</row>
    <row r="164" spans="1:10" ht="12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</row>
    <row r="165" spans="1:10" ht="12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</row>
    <row r="166" spans="1:10" ht="12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</row>
    <row r="167" spans="1:10" ht="12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</row>
    <row r="168" spans="1:10" ht="12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</row>
    <row r="169" spans="1:10" ht="12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</row>
    <row r="170" spans="1:10" ht="12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</row>
    <row r="171" spans="1:10" ht="12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</row>
    <row r="172" spans="1:10" ht="12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</row>
    <row r="173" spans="1:10" ht="12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</row>
    <row r="174" spans="1:10" ht="12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</row>
    <row r="175" spans="1:10" ht="12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</row>
    <row r="176" spans="1:10" ht="12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</row>
    <row r="177" spans="1:10" ht="12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</row>
    <row r="178" spans="1:10" ht="12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</row>
    <row r="179" spans="1:10" ht="12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</row>
    <row r="180" spans="1:10" ht="12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</row>
    <row r="181" spans="1:10" ht="12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</row>
    <row r="182" spans="1:10" ht="12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</row>
    <row r="183" spans="1:10" ht="12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</row>
    <row r="184" spans="1:10" ht="12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</row>
    <row r="185" spans="1:10" ht="12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2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2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</row>
    <row r="188" spans="1:10" ht="12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2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ht="12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</row>
    <row r="191" spans="1:10" ht="12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</row>
    <row r="192" spans="1:10" ht="12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</row>
    <row r="193" spans="1:10" ht="12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</row>
    <row r="194" spans="1:10" ht="12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</row>
    <row r="195" spans="1:10" ht="12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</row>
    <row r="196" spans="1:10" ht="12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</row>
    <row r="197" spans="1:10" ht="12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</row>
    <row r="198" spans="1:10" ht="12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</row>
    <row r="199" spans="1:10" ht="12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</row>
    <row r="200" spans="1:10" ht="12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</row>
    <row r="201" spans="1:10" ht="12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</row>
    <row r="202" spans="1:10" ht="12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</row>
    <row r="203" spans="1:10" ht="12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</row>
    <row r="204" spans="1:10" ht="12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</row>
    <row r="205" spans="1:10" ht="12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</row>
    <row r="206" spans="1:10" ht="12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</row>
    <row r="207" spans="1:10" ht="12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</row>
    <row r="208" spans="1:10" ht="12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</row>
    <row r="209" spans="1:10" ht="12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</row>
    <row r="210" spans="1:10" ht="12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</row>
    <row r="211" spans="1:10" ht="12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</row>
    <row r="212" spans="1:10" ht="12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</row>
    <row r="213" spans="1:10" ht="12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</row>
    <row r="214" spans="1:10" ht="12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</row>
    <row r="215" spans="1:10" ht="12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</row>
    <row r="216" spans="1:10" ht="12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</row>
    <row r="217" spans="1:10" ht="12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</row>
    <row r="218" spans="1:10" ht="12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</row>
    <row r="219" spans="1:10" ht="12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</row>
    <row r="220" spans="1:10" ht="12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</row>
    <row r="221" spans="1:10" ht="12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</row>
    <row r="222" spans="1:10" ht="12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</row>
    <row r="223" spans="1:10" ht="12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</row>
    <row r="224" spans="1:10" ht="12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</row>
    <row r="225" spans="1:10" ht="12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</row>
    <row r="226" spans="1:10" ht="12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</row>
    <row r="227" spans="1:10" ht="12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</row>
    <row r="228" spans="1:10" ht="12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</row>
    <row r="229" spans="1:10" ht="12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</row>
    <row r="230" spans="1:10" ht="12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</row>
    <row r="231" spans="1:10" ht="12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</row>
    <row r="232" spans="1:10" ht="12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</row>
    <row r="233" spans="1:10" ht="12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</row>
    <row r="234" spans="1:10" ht="12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</row>
    <row r="235" spans="1:10" ht="12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</row>
    <row r="236" spans="1:10" ht="12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</row>
    <row r="237" spans="1:10" ht="12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</row>
    <row r="238" spans="1:10" ht="12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</row>
    <row r="239" spans="1:10" ht="12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</row>
    <row r="240" spans="1:10" ht="12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</row>
    <row r="241" spans="1:10" ht="12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</row>
    <row r="242" spans="1:10" ht="12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</row>
    <row r="243" spans="1:10" ht="12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</row>
    <row r="244" spans="1:10" ht="15.75" customHeight="1"/>
    <row r="245" spans="1:10" ht="15.75" customHeight="1"/>
    <row r="246" spans="1:10" ht="15.75" customHeight="1"/>
    <row r="247" spans="1:10" ht="15.75" customHeight="1"/>
    <row r="248" spans="1:10" ht="15.75" customHeight="1"/>
    <row r="249" spans="1:10" ht="15.75" customHeight="1"/>
    <row r="250" spans="1:10" ht="15.75" customHeight="1"/>
    <row r="251" spans="1:10" ht="15.75" customHeight="1"/>
    <row r="252" spans="1:10" ht="15.75" customHeight="1"/>
    <row r="253" spans="1:10" ht="15.75" customHeight="1"/>
    <row r="254" spans="1:10" ht="15.75" customHeight="1"/>
    <row r="255" spans="1:10" ht="15.75" customHeight="1"/>
    <row r="256" spans="1:10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E1"/>
    <mergeCell ref="A42:A43"/>
    <mergeCell ref="A39:E39"/>
    <mergeCell ref="B40:E40"/>
    <mergeCell ref="B41:E41"/>
    <mergeCell ref="C42:E42"/>
    <mergeCell ref="C43:D43"/>
  </mergeCells>
  <conditionalFormatting sqref="E43">
    <cfRule type="colorScale" priority="1">
      <colorScale>
        <cfvo type="min"/>
        <cfvo type="max"/>
        <color rgb="FF57BB8A"/>
        <color rgb="FFFFFFFF"/>
      </colorScale>
    </cfRule>
  </conditionalFormatting>
  <conditionalFormatting sqref="E43">
    <cfRule type="beginsWith" dxfId="1" priority="2" operator="beginsWith" text="F">
      <formula>LEFT((E43),LEN("F"))=("F")</formula>
    </cfRule>
  </conditionalFormatting>
  <pageMargins left="0.7" right="0.7" top="0.75" bottom="0.75" header="0" footer="0"/>
  <pageSetup scale="1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0"/>
  <sheetViews>
    <sheetView showGridLines="0" workbookViewId="0">
      <selection activeCell="A7" sqref="A7"/>
    </sheetView>
  </sheetViews>
  <sheetFormatPr baseColWidth="10" defaultColWidth="14.44140625" defaultRowHeight="15" customHeight="1"/>
  <cols>
    <col min="1" max="1" width="29" customWidth="1"/>
    <col min="2" max="2" width="11.109375" customWidth="1"/>
    <col min="3" max="3" width="5.88671875" customWidth="1"/>
    <col min="4" max="4" width="4.88671875" customWidth="1"/>
    <col min="5" max="5" width="5.109375" customWidth="1"/>
    <col min="6" max="6" width="10.33203125" customWidth="1"/>
    <col min="7" max="7" width="6.33203125" customWidth="1"/>
    <col min="8" max="8" width="4.44140625" customWidth="1"/>
    <col min="9" max="9" width="2.88671875" customWidth="1"/>
    <col min="10" max="10" width="3.88671875" customWidth="1"/>
    <col min="11" max="26" width="17.33203125" customWidth="1"/>
  </cols>
  <sheetData>
    <row r="1" spans="1:10" ht="25.5" customHeight="1">
      <c r="A1" s="66" t="s">
        <v>31</v>
      </c>
      <c r="B1" s="67"/>
      <c r="C1" s="67"/>
      <c r="D1" s="67"/>
      <c r="E1" s="67"/>
      <c r="F1" s="67"/>
      <c r="G1" s="68"/>
      <c r="H1" s="3"/>
      <c r="I1" s="3"/>
      <c r="J1" s="3"/>
    </row>
    <row r="2" spans="1:10" ht="14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4.4">
      <c r="A3" s="11" t="s">
        <v>41</v>
      </c>
      <c r="B3" s="2"/>
      <c r="C3" s="16"/>
      <c r="D3" s="16"/>
      <c r="E3" s="2"/>
      <c r="F3" s="2"/>
      <c r="G3" s="2"/>
      <c r="H3" s="2"/>
      <c r="I3" s="2"/>
      <c r="J3" s="2"/>
    </row>
    <row r="4" spans="1:10" ht="14.4">
      <c r="A4" s="17"/>
      <c r="B4" s="18" t="s">
        <v>39</v>
      </c>
      <c r="C4" s="77" t="s">
        <v>40</v>
      </c>
      <c r="D4" s="67"/>
      <c r="E4" s="68"/>
      <c r="F4" s="19" t="s">
        <v>4</v>
      </c>
      <c r="G4" s="31" t="s">
        <v>5</v>
      </c>
    </row>
    <row r="5" spans="1:10" ht="14.4">
      <c r="A5" s="21" t="s">
        <v>54</v>
      </c>
      <c r="B5" s="22"/>
      <c r="C5" s="77">
        <f>IF(Inicio!B6="kg",MROUND(Inicio!B10*0.9,2.5),MROUND(Inicio!B10*0.9,5))</f>
        <v>90</v>
      </c>
      <c r="D5" s="67"/>
      <c r="E5" s="68"/>
      <c r="F5" s="23">
        <v>3</v>
      </c>
      <c r="G5" s="32">
        <v>1</v>
      </c>
    </row>
    <row r="6" spans="1:10" ht="14.4">
      <c r="A6" s="21" t="s">
        <v>53</v>
      </c>
      <c r="B6" s="33"/>
      <c r="C6" s="18">
        <f>IF(Inicio!B7="kg",MROUND(Inicio!B10*0.75,2.5),MROUND(Inicio!B10*0.75,5))</f>
        <v>75</v>
      </c>
      <c r="D6" s="18" t="s">
        <v>11</v>
      </c>
      <c r="E6" s="34">
        <f>IF(Inicio!B7="kg",MROUND(Inicio!B10*0.8,2.5),MROUND(Inicio!B10*0.8,5))</f>
        <v>80</v>
      </c>
      <c r="F6" s="25">
        <v>3</v>
      </c>
      <c r="G6" s="26">
        <v>3</v>
      </c>
    </row>
    <row r="7" spans="1:10" ht="14.4">
      <c r="A7" s="21" t="s">
        <v>71</v>
      </c>
      <c r="B7" s="18" t="s">
        <v>12</v>
      </c>
      <c r="C7" s="77"/>
      <c r="D7" s="67"/>
      <c r="E7" s="67"/>
      <c r="F7" s="25">
        <v>2</v>
      </c>
      <c r="G7" s="35">
        <v>6</v>
      </c>
    </row>
    <row r="8" spans="1:10" ht="14.4">
      <c r="A8" s="21" t="s">
        <v>67</v>
      </c>
      <c r="B8" s="18" t="s">
        <v>64</v>
      </c>
      <c r="C8" s="77"/>
      <c r="D8" s="67"/>
      <c r="E8" s="67"/>
      <c r="F8" s="21">
        <v>1</v>
      </c>
      <c r="G8" s="26">
        <v>20</v>
      </c>
    </row>
    <row r="9" spans="1:10" ht="14.4">
      <c r="A9" s="21" t="s">
        <v>59</v>
      </c>
      <c r="B9" s="105" t="s">
        <v>69</v>
      </c>
      <c r="C9" s="77"/>
      <c r="D9" s="67"/>
      <c r="E9" s="67"/>
      <c r="F9" s="26">
        <v>3</v>
      </c>
      <c r="G9" s="26">
        <v>20</v>
      </c>
    </row>
    <row r="10" spans="1:10" ht="14.4">
      <c r="A10" s="4"/>
      <c r="B10" s="4"/>
      <c r="C10" s="4"/>
      <c r="D10" s="4"/>
      <c r="F10" s="2"/>
      <c r="G10" s="2"/>
      <c r="H10" s="2"/>
      <c r="I10" s="2"/>
      <c r="J10" s="2"/>
    </row>
    <row r="11" spans="1:10" ht="14.4">
      <c r="A11" s="11" t="s">
        <v>42</v>
      </c>
      <c r="B11" s="2"/>
      <c r="C11" s="2"/>
      <c r="D11" s="2"/>
      <c r="F11" s="2"/>
      <c r="G11" s="2"/>
      <c r="H11" s="2"/>
      <c r="I11" s="2"/>
      <c r="J11" s="2"/>
    </row>
    <row r="12" spans="1:10" ht="14.4">
      <c r="A12" s="17"/>
      <c r="B12" s="18" t="s">
        <v>39</v>
      </c>
      <c r="C12" s="77" t="s">
        <v>40</v>
      </c>
      <c r="D12" s="67"/>
      <c r="E12" s="68"/>
      <c r="F12" s="19" t="s">
        <v>4</v>
      </c>
      <c r="G12" s="20" t="s">
        <v>5</v>
      </c>
    </row>
    <row r="13" spans="1:10" ht="14.4">
      <c r="A13" s="21" t="s">
        <v>53</v>
      </c>
      <c r="B13" s="22"/>
      <c r="C13" s="18">
        <f>IF(Inicio!B7="kg",MROUND(Inicio!B10*0.75,2.5),MROUND(Inicio!B10*0.75,5))</f>
        <v>75</v>
      </c>
      <c r="D13" s="36" t="s">
        <v>11</v>
      </c>
      <c r="E13" s="37">
        <f>IF(Inicio!B7="kg",MROUND(Inicio!B10*0.8,2.5),MROUND(Inicio!B10*0.8,5))</f>
        <v>80</v>
      </c>
      <c r="F13" s="23">
        <v>3</v>
      </c>
      <c r="G13" s="26">
        <v>3</v>
      </c>
    </row>
    <row r="14" spans="1:10" ht="14.4">
      <c r="A14" s="21" t="str">
        <f>Inicio!B15</f>
        <v>Sentadilla con pausa</v>
      </c>
      <c r="B14" s="105" t="s">
        <v>69</v>
      </c>
      <c r="C14" s="78"/>
      <c r="D14" s="67"/>
      <c r="E14" s="68"/>
      <c r="F14" s="25">
        <v>5</v>
      </c>
      <c r="G14" s="26">
        <v>1</v>
      </c>
    </row>
    <row r="15" spans="1:10" ht="14.4">
      <c r="A15" s="21" t="s">
        <v>13</v>
      </c>
      <c r="B15" s="18" t="s">
        <v>64</v>
      </c>
      <c r="C15" s="78"/>
      <c r="D15" s="67"/>
      <c r="E15" s="68"/>
      <c r="F15" s="23">
        <v>1</v>
      </c>
      <c r="G15" s="26">
        <v>20</v>
      </c>
    </row>
    <row r="16" spans="1:10" ht="14.4">
      <c r="A16" s="21" t="s">
        <v>59</v>
      </c>
      <c r="B16" s="105" t="s">
        <v>69</v>
      </c>
      <c r="C16" s="78"/>
      <c r="D16" s="67"/>
      <c r="E16" s="68"/>
      <c r="F16" s="23">
        <v>3</v>
      </c>
      <c r="G16" s="26">
        <v>20</v>
      </c>
    </row>
    <row r="18" spans="1:10" ht="14.4">
      <c r="A18" s="11" t="s">
        <v>44</v>
      </c>
      <c r="B18" s="2"/>
      <c r="C18" s="2"/>
      <c r="D18" s="2"/>
      <c r="F18" s="2"/>
      <c r="G18" s="2"/>
      <c r="H18" s="2"/>
      <c r="I18" s="2"/>
      <c r="J18" s="2"/>
    </row>
    <row r="19" spans="1:10" ht="14.4">
      <c r="A19" s="17"/>
      <c r="B19" s="18" t="s">
        <v>39</v>
      </c>
      <c r="C19" s="77" t="s">
        <v>40</v>
      </c>
      <c r="D19" s="67"/>
      <c r="E19" s="68"/>
      <c r="F19" s="19" t="s">
        <v>4</v>
      </c>
      <c r="G19" s="20" t="s">
        <v>5</v>
      </c>
    </row>
    <row r="20" spans="1:10" ht="14.4">
      <c r="A20" s="21" t="s">
        <v>53</v>
      </c>
      <c r="B20" s="22"/>
      <c r="C20" s="18">
        <f>IF(Inicio!B7="kg",MROUND(Inicio!B10*0.75,2.5),MROUND(Inicio!B10*0.75,5))</f>
        <v>75</v>
      </c>
      <c r="D20" s="36" t="s">
        <v>11</v>
      </c>
      <c r="E20" s="31">
        <f>IF(Inicio!B7="kg",MROUND(Inicio!B10*0.8,2.5),MROUND(Inicio!B10*0.8,5))</f>
        <v>80</v>
      </c>
      <c r="F20" s="23">
        <v>3</v>
      </c>
      <c r="G20" s="26">
        <v>3</v>
      </c>
    </row>
    <row r="21" spans="1:10" ht="15.75" customHeight="1">
      <c r="A21" s="21" t="str">
        <f>Inicio!B14</f>
        <v>Pin Squat</v>
      </c>
      <c r="B21" s="105" t="s">
        <v>69</v>
      </c>
      <c r="C21" s="78"/>
      <c r="D21" s="67"/>
      <c r="E21" s="68"/>
      <c r="F21" s="25">
        <v>5</v>
      </c>
      <c r="G21" s="26">
        <v>1</v>
      </c>
    </row>
    <row r="22" spans="1:10" ht="15.75" customHeight="1">
      <c r="A22" s="21" t="s">
        <v>67</v>
      </c>
      <c r="B22" s="18" t="s">
        <v>64</v>
      </c>
      <c r="C22" s="78"/>
      <c r="D22" s="67"/>
      <c r="E22" s="68"/>
      <c r="F22" s="23">
        <v>1</v>
      </c>
      <c r="G22" s="26">
        <v>15</v>
      </c>
    </row>
    <row r="23" spans="1:10" ht="15.75" customHeight="1">
      <c r="A23" s="21" t="s">
        <v>59</v>
      </c>
      <c r="B23" s="105" t="s">
        <v>69</v>
      </c>
      <c r="C23" s="78"/>
      <c r="D23" s="67"/>
      <c r="E23" s="68"/>
      <c r="F23" s="23">
        <v>3</v>
      </c>
      <c r="G23" s="26">
        <v>20</v>
      </c>
    </row>
    <row r="24" spans="1:10" ht="15.75" customHeight="1">
      <c r="A24" s="2"/>
      <c r="B24" s="2"/>
      <c r="C24" s="2"/>
      <c r="D24" s="2"/>
      <c r="F24" s="2"/>
      <c r="G24" s="2"/>
      <c r="H24" s="2"/>
      <c r="I24" s="2"/>
      <c r="J24" s="2"/>
    </row>
    <row r="25" spans="1:10" ht="15.75" customHeight="1">
      <c r="A25" s="11" t="s">
        <v>47</v>
      </c>
      <c r="B25" s="2"/>
      <c r="C25" s="2"/>
      <c r="D25" s="2"/>
      <c r="F25" s="2"/>
      <c r="G25" s="2"/>
      <c r="H25" s="2"/>
      <c r="I25" s="2"/>
      <c r="J25" s="2"/>
    </row>
    <row r="26" spans="1:10" ht="15.75" customHeight="1">
      <c r="A26" s="17"/>
      <c r="B26" s="18" t="s">
        <v>39</v>
      </c>
      <c r="C26" s="77" t="s">
        <v>40</v>
      </c>
      <c r="D26" s="67"/>
      <c r="E26" s="68"/>
      <c r="F26" s="19" t="s">
        <v>4</v>
      </c>
      <c r="G26" s="20" t="s">
        <v>5</v>
      </c>
    </row>
    <row r="27" spans="1:10" ht="15.75" customHeight="1">
      <c r="A27" s="21" t="s">
        <v>53</v>
      </c>
      <c r="B27" s="22"/>
      <c r="C27" s="18">
        <f>IF(Inicio!B7="kg",MROUND(Inicio!B10*0.75,2.5),MROUND(Inicio!B10*0.75,5))</f>
        <v>75</v>
      </c>
      <c r="D27" s="36" t="s">
        <v>11</v>
      </c>
      <c r="E27" s="37">
        <f>IF(Inicio!B7="kg",MROUND(Inicio!B10*0.8,2.5),MROUND(Inicio!B10*0.8,5))</f>
        <v>80</v>
      </c>
      <c r="F27" s="23">
        <v>3</v>
      </c>
      <c r="G27" s="26">
        <v>3</v>
      </c>
    </row>
    <row r="28" spans="1:10" ht="15.75" customHeight="1">
      <c r="A28" s="21" t="str">
        <f>Inicio!B15</f>
        <v>Sentadilla con pausa</v>
      </c>
      <c r="B28" s="105" t="s">
        <v>69</v>
      </c>
      <c r="C28" s="78"/>
      <c r="D28" s="67"/>
      <c r="E28" s="68"/>
      <c r="F28" s="25">
        <v>5</v>
      </c>
      <c r="G28" s="26">
        <v>1</v>
      </c>
    </row>
    <row r="29" spans="1:10" ht="15.75" customHeight="1">
      <c r="A29" s="21" t="s">
        <v>14</v>
      </c>
      <c r="B29" s="18" t="s">
        <v>64</v>
      </c>
      <c r="C29" s="78"/>
      <c r="D29" s="67"/>
      <c r="E29" s="68"/>
      <c r="F29" s="23">
        <v>1</v>
      </c>
      <c r="G29" s="26">
        <v>15</v>
      </c>
    </row>
    <row r="30" spans="1:10" ht="15.75" customHeight="1">
      <c r="A30" s="21" t="s">
        <v>59</v>
      </c>
      <c r="B30" s="105" t="s">
        <v>69</v>
      </c>
      <c r="C30" s="78"/>
      <c r="D30" s="67"/>
      <c r="E30" s="68"/>
      <c r="F30" s="23">
        <v>3</v>
      </c>
      <c r="G30" s="26">
        <v>20</v>
      </c>
    </row>
    <row r="31" spans="1:10" ht="15.75" customHeight="1">
      <c r="A31" s="2"/>
      <c r="B31" s="2"/>
      <c r="C31" s="2"/>
      <c r="D31" s="2"/>
      <c r="F31" s="2"/>
      <c r="G31" s="2"/>
      <c r="H31" s="2"/>
      <c r="I31" s="2"/>
      <c r="J31" s="2"/>
    </row>
    <row r="32" spans="1:10" ht="15.75" customHeight="1">
      <c r="A32" s="11" t="s">
        <v>48</v>
      </c>
      <c r="B32" s="2"/>
      <c r="C32" s="2"/>
      <c r="D32" s="2"/>
      <c r="F32" s="2"/>
      <c r="G32" s="2"/>
      <c r="H32" s="2"/>
      <c r="I32" s="2"/>
      <c r="J32" s="2"/>
    </row>
    <row r="33" spans="1:7" ht="15.75" customHeight="1">
      <c r="A33" s="17"/>
      <c r="B33" s="18" t="s">
        <v>39</v>
      </c>
      <c r="C33" s="77" t="s">
        <v>40</v>
      </c>
      <c r="D33" s="67"/>
      <c r="E33" s="68"/>
      <c r="F33" s="19" t="s">
        <v>4</v>
      </c>
      <c r="G33" s="20" t="s">
        <v>5</v>
      </c>
    </row>
    <row r="34" spans="1:7" ht="15.75" customHeight="1">
      <c r="A34" s="21" t="s">
        <v>53</v>
      </c>
      <c r="B34" s="22"/>
      <c r="C34" s="18">
        <f>IF(Inicio!B7="kg",MROUND(Inicio!B10*0.75,2.5),MROUND(Inicio!B10*0.75,5))</f>
        <v>75</v>
      </c>
      <c r="D34" s="36" t="s">
        <v>11</v>
      </c>
      <c r="E34" s="37">
        <f>IF(Inicio!B7="kg",MROUND(Inicio!B10*0.8,2.5),MROUND(Inicio!B10*0.8,5))</f>
        <v>80</v>
      </c>
      <c r="F34" s="23">
        <v>3</v>
      </c>
      <c r="G34" s="26">
        <v>3</v>
      </c>
    </row>
    <row r="35" spans="1:7" ht="15.75" customHeight="1">
      <c r="A35" s="21" t="str">
        <f>Inicio!B14</f>
        <v>Pin Squat</v>
      </c>
      <c r="B35" s="105" t="s">
        <v>69</v>
      </c>
      <c r="C35" s="78"/>
      <c r="D35" s="67"/>
      <c r="E35" s="68"/>
      <c r="F35" s="25">
        <v>5</v>
      </c>
      <c r="G35" s="26">
        <v>1</v>
      </c>
    </row>
    <row r="36" spans="1:7" ht="15.75" customHeight="1">
      <c r="A36" s="21" t="s">
        <v>59</v>
      </c>
      <c r="B36" s="105" t="s">
        <v>69</v>
      </c>
      <c r="C36" s="78"/>
      <c r="D36" s="67"/>
      <c r="E36" s="68"/>
      <c r="F36" s="23">
        <v>3</v>
      </c>
      <c r="G36" s="26">
        <v>20</v>
      </c>
    </row>
    <row r="37" spans="1:7" ht="15.75" customHeight="1"/>
    <row r="38" spans="1:7" ht="15.75" customHeight="1"/>
    <row r="39" spans="1:7" ht="15.75" customHeight="1"/>
    <row r="40" spans="1:7" ht="15.75" customHeight="1"/>
    <row r="41" spans="1:7" ht="15.75" customHeight="1"/>
    <row r="42" spans="1:7" ht="15.75" customHeight="1"/>
    <row r="43" spans="1:7" ht="15.75" customHeight="1"/>
    <row r="44" spans="1:7" ht="15.75" customHeight="1"/>
    <row r="45" spans="1:7" ht="15.75" customHeight="1"/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1">
    <mergeCell ref="C35:E35"/>
    <mergeCell ref="C33:E33"/>
    <mergeCell ref="C36:E36"/>
    <mergeCell ref="A1:G1"/>
    <mergeCell ref="C28:E28"/>
    <mergeCell ref="C30:E30"/>
    <mergeCell ref="C29:E29"/>
    <mergeCell ref="C15:E15"/>
    <mergeCell ref="C14:E14"/>
    <mergeCell ref="C21:E21"/>
    <mergeCell ref="C19:E19"/>
    <mergeCell ref="C16:E16"/>
    <mergeCell ref="C26:E26"/>
    <mergeCell ref="C22:E22"/>
    <mergeCell ref="C23:E23"/>
    <mergeCell ref="C12:E12"/>
    <mergeCell ref="C8:E8"/>
    <mergeCell ref="C9:E9"/>
    <mergeCell ref="C4:E4"/>
    <mergeCell ref="C7:E7"/>
    <mergeCell ref="C5:E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showGridLines="0" topLeftCell="A21" workbookViewId="0">
      <selection activeCell="B39" sqref="B39"/>
    </sheetView>
  </sheetViews>
  <sheetFormatPr baseColWidth="10" defaultColWidth="14.44140625" defaultRowHeight="15" customHeight="1"/>
  <cols>
    <col min="1" max="1" width="25" customWidth="1"/>
    <col min="2" max="2" width="11.33203125" customWidth="1"/>
    <col min="3" max="3" width="5.6640625" customWidth="1"/>
    <col min="4" max="5" width="5.44140625" customWidth="1"/>
    <col min="6" max="6" width="8.109375" customWidth="1"/>
    <col min="7" max="7" width="6.88671875" customWidth="1"/>
    <col min="8" max="8" width="5.88671875" customWidth="1"/>
    <col min="9" max="10" width="6" customWidth="1"/>
    <col min="11" max="11" width="5.88671875" customWidth="1"/>
    <col min="12" max="26" width="17.33203125" customWidth="1"/>
  </cols>
  <sheetData>
    <row r="1" spans="1:11" ht="25.5" customHeight="1">
      <c r="A1" s="66" t="s">
        <v>32</v>
      </c>
      <c r="B1" s="67"/>
      <c r="C1" s="67"/>
      <c r="D1" s="67"/>
      <c r="E1" s="67"/>
      <c r="F1" s="67"/>
      <c r="G1" s="68"/>
      <c r="H1" s="3"/>
      <c r="I1" s="3"/>
      <c r="J1" s="3"/>
      <c r="K1" s="3"/>
    </row>
    <row r="2" spans="1:11" ht="14.4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4.4">
      <c r="A3" s="11" t="s">
        <v>41</v>
      </c>
      <c r="B3" s="2"/>
      <c r="C3" s="16"/>
      <c r="D3" s="16"/>
      <c r="E3" s="16"/>
      <c r="F3" s="2"/>
      <c r="G3" s="2"/>
      <c r="H3" s="2"/>
      <c r="I3" s="2"/>
      <c r="J3" s="2"/>
      <c r="K3" s="2"/>
    </row>
    <row r="4" spans="1:11" ht="14.4">
      <c r="A4" s="17"/>
      <c r="B4" s="18" t="s">
        <v>39</v>
      </c>
      <c r="C4" s="77" t="s">
        <v>40</v>
      </c>
      <c r="D4" s="67"/>
      <c r="E4" s="68"/>
      <c r="F4" s="19" t="s">
        <v>4</v>
      </c>
      <c r="G4" s="20" t="s">
        <v>5</v>
      </c>
    </row>
    <row r="5" spans="1:11" ht="14.4">
      <c r="A5" s="21" t="s">
        <v>53</v>
      </c>
      <c r="B5" s="22"/>
      <c r="C5" s="77">
        <f>IF(Inicio!B7="kg",MROUND(Inicio!B10*0.9,2.5),MROUND(Inicio!B10*0.9,5))</f>
        <v>90</v>
      </c>
      <c r="D5" s="67"/>
      <c r="E5" s="68"/>
      <c r="F5" s="23">
        <v>1</v>
      </c>
      <c r="G5" s="24">
        <v>3</v>
      </c>
    </row>
    <row r="6" spans="1:11" ht="14.4">
      <c r="A6" s="21" t="s">
        <v>71</v>
      </c>
      <c r="B6" s="18" t="s">
        <v>12</v>
      </c>
      <c r="C6" s="77"/>
      <c r="D6" s="67"/>
      <c r="E6" s="68"/>
      <c r="F6" s="25">
        <v>2</v>
      </c>
      <c r="G6" s="35">
        <v>6</v>
      </c>
    </row>
    <row r="7" spans="1:11" ht="14.4">
      <c r="A7" s="21" t="s">
        <v>60</v>
      </c>
      <c r="B7" s="105" t="s">
        <v>69</v>
      </c>
      <c r="C7" s="77"/>
      <c r="D7" s="67"/>
      <c r="E7" s="68"/>
      <c r="F7" s="25">
        <v>3</v>
      </c>
      <c r="G7" s="38" t="s">
        <v>15</v>
      </c>
    </row>
    <row r="8" spans="1:11" ht="14.4">
      <c r="A8" s="21" t="s">
        <v>61</v>
      </c>
      <c r="B8" s="105" t="s">
        <v>69</v>
      </c>
      <c r="C8" s="78"/>
      <c r="D8" s="67"/>
      <c r="E8" s="67"/>
      <c r="F8" s="23">
        <v>3</v>
      </c>
      <c r="G8" s="38" t="s">
        <v>15</v>
      </c>
    </row>
    <row r="9" spans="1:11" ht="14.4">
      <c r="A9" s="21" t="s">
        <v>62</v>
      </c>
      <c r="B9" s="105" t="s">
        <v>69</v>
      </c>
      <c r="C9" s="78"/>
      <c r="D9" s="67"/>
      <c r="E9" s="67"/>
      <c r="F9" s="39">
        <v>3</v>
      </c>
      <c r="G9" s="40">
        <v>20</v>
      </c>
    </row>
    <row r="10" spans="1:11" ht="14.4">
      <c r="A10" s="21" t="s">
        <v>63</v>
      </c>
      <c r="B10" s="105" t="s">
        <v>69</v>
      </c>
      <c r="C10" s="78"/>
      <c r="D10" s="67"/>
      <c r="E10" s="67"/>
      <c r="F10" s="24">
        <v>3</v>
      </c>
      <c r="G10" s="24">
        <v>20</v>
      </c>
    </row>
    <row r="11" spans="1:11" ht="14.4">
      <c r="A11" s="4"/>
      <c r="B11" s="5"/>
      <c r="C11" s="4"/>
      <c r="D11" s="4"/>
      <c r="E11" s="4"/>
      <c r="F11" s="2"/>
      <c r="G11" s="2"/>
      <c r="H11" s="2"/>
      <c r="I11" s="2"/>
      <c r="J11" s="2"/>
      <c r="K11" s="2"/>
    </row>
    <row r="12" spans="1:11" ht="14.4">
      <c r="A12" s="11" t="s">
        <v>42</v>
      </c>
      <c r="B12" s="1"/>
      <c r="C12" s="2"/>
      <c r="D12" s="2"/>
      <c r="E12" s="2"/>
      <c r="F12" s="2"/>
      <c r="G12" s="2"/>
      <c r="H12" s="2"/>
      <c r="I12" s="2"/>
      <c r="J12" s="2"/>
      <c r="K12" s="2"/>
    </row>
    <row r="13" spans="1:11" ht="14.4">
      <c r="A13" s="17"/>
      <c r="B13" s="18" t="s">
        <v>39</v>
      </c>
      <c r="C13" s="77" t="s">
        <v>40</v>
      </c>
      <c r="D13" s="67"/>
      <c r="E13" s="68"/>
      <c r="F13" s="19" t="s">
        <v>4</v>
      </c>
      <c r="G13" s="20" t="s">
        <v>5</v>
      </c>
    </row>
    <row r="14" spans="1:11" ht="14.4">
      <c r="A14" s="21" t="s">
        <v>53</v>
      </c>
      <c r="B14" s="22"/>
      <c r="C14" s="18">
        <f>IF(Inicio!B7="kg",MROUND(Inicio!B10*0.8,2.5),MROUND(Inicio!B10*0.8,5))</f>
        <v>80</v>
      </c>
      <c r="D14" s="18" t="s">
        <v>11</v>
      </c>
      <c r="E14" s="41">
        <f>IF(Inicio!B7="kg",MROUND(Inicio!B10*0.85,2.5),MROUND(Inicio!B10*0.85,5))</f>
        <v>85</v>
      </c>
      <c r="F14" s="23">
        <v>3</v>
      </c>
      <c r="G14" s="26">
        <v>3</v>
      </c>
    </row>
    <row r="15" spans="1:11" ht="14.4">
      <c r="A15" s="21" t="s">
        <v>60</v>
      </c>
      <c r="B15" s="105" t="s">
        <v>69</v>
      </c>
      <c r="C15" s="78"/>
      <c r="D15" s="67"/>
      <c r="E15" s="68"/>
      <c r="F15" s="25">
        <v>3</v>
      </c>
      <c r="G15" s="35" t="s">
        <v>15</v>
      </c>
    </row>
    <row r="16" spans="1:11" ht="14.4">
      <c r="A16" s="21" t="s">
        <v>61</v>
      </c>
      <c r="B16" s="105" t="s">
        <v>69</v>
      </c>
      <c r="C16" s="78"/>
      <c r="D16" s="67"/>
      <c r="E16" s="68"/>
      <c r="F16" s="23">
        <v>3</v>
      </c>
      <c r="G16" s="35" t="s">
        <v>15</v>
      </c>
    </row>
    <row r="17" spans="1:11" ht="14.4">
      <c r="A17" s="21" t="s">
        <v>62</v>
      </c>
      <c r="B17" s="105" t="s">
        <v>69</v>
      </c>
      <c r="C17" s="79"/>
      <c r="D17" s="80"/>
      <c r="E17" s="81"/>
      <c r="F17" s="39">
        <v>3</v>
      </c>
      <c r="G17" s="42">
        <v>20</v>
      </c>
    </row>
    <row r="18" spans="1:11" ht="14.4">
      <c r="A18" s="21" t="s">
        <v>63</v>
      </c>
      <c r="B18" s="105" t="s">
        <v>69</v>
      </c>
      <c r="C18" s="78"/>
      <c r="D18" s="67"/>
      <c r="E18" s="68"/>
      <c r="F18" s="21">
        <v>3</v>
      </c>
      <c r="G18" s="26">
        <v>20</v>
      </c>
      <c r="H18" s="2"/>
      <c r="I18" s="2"/>
      <c r="J18" s="2"/>
      <c r="K18" s="2"/>
    </row>
    <row r="19" spans="1:11" ht="14.4">
      <c r="A19" s="43"/>
      <c r="B19" s="1"/>
      <c r="C19" s="2"/>
      <c r="D19" s="2"/>
      <c r="E19" s="2"/>
      <c r="F19" s="2"/>
      <c r="G19" s="2"/>
      <c r="H19" s="2"/>
      <c r="I19" s="2"/>
      <c r="J19" s="2"/>
      <c r="K19" s="2"/>
    </row>
    <row r="20" spans="1:11" ht="14.4">
      <c r="A20" s="11" t="s">
        <v>44</v>
      </c>
      <c r="B20" s="1"/>
      <c r="C20" s="2"/>
      <c r="D20" s="2"/>
      <c r="E20" s="2"/>
      <c r="F20" s="2"/>
      <c r="G20" s="2"/>
      <c r="H20" s="44"/>
    </row>
    <row r="21" spans="1:11" ht="15.75" customHeight="1">
      <c r="A21" s="17"/>
      <c r="B21" s="18" t="s">
        <v>39</v>
      </c>
      <c r="C21" s="77" t="s">
        <v>40</v>
      </c>
      <c r="D21" s="67"/>
      <c r="E21" s="68"/>
      <c r="F21" s="19" t="s">
        <v>4</v>
      </c>
      <c r="G21" s="20" t="s">
        <v>5</v>
      </c>
      <c r="H21" s="45"/>
    </row>
    <row r="22" spans="1:11" ht="15.75" customHeight="1">
      <c r="A22" s="21" t="s">
        <v>53</v>
      </c>
      <c r="B22" s="22"/>
      <c r="C22" s="18">
        <f>IF(Inicio!B7="kg",MROUND(Inicio!B10*0.8,2.5),MROUND(Inicio!B10*0.8,5))</f>
        <v>80</v>
      </c>
      <c r="D22" s="18" t="s">
        <v>11</v>
      </c>
      <c r="E22" s="36">
        <f>IF(Inicio!B7="kg",MROUND(Inicio!B10*0.85,2.5),MROUND(Inicio!B10*0.85,5))</f>
        <v>85</v>
      </c>
      <c r="F22" s="23">
        <v>3</v>
      </c>
      <c r="G22" s="26">
        <v>3</v>
      </c>
      <c r="H22" s="45"/>
    </row>
    <row r="23" spans="1:11" ht="15.75" customHeight="1">
      <c r="A23" s="21" t="s">
        <v>60</v>
      </c>
      <c r="B23" s="105" t="s">
        <v>69</v>
      </c>
      <c r="C23" s="78"/>
      <c r="D23" s="67"/>
      <c r="E23" s="68"/>
      <c r="F23" s="25">
        <v>3</v>
      </c>
      <c r="G23" s="35" t="s">
        <v>15</v>
      </c>
      <c r="H23" s="46"/>
    </row>
    <row r="24" spans="1:11" ht="15.75" customHeight="1">
      <c r="A24" s="21" t="s">
        <v>61</v>
      </c>
      <c r="B24" s="105" t="s">
        <v>69</v>
      </c>
      <c r="C24" s="78"/>
      <c r="D24" s="67"/>
      <c r="E24" s="68"/>
      <c r="F24" s="23">
        <v>3</v>
      </c>
      <c r="G24" s="35" t="s">
        <v>15</v>
      </c>
      <c r="H24" s="45"/>
    </row>
    <row r="25" spans="1:11" ht="15.75" customHeight="1">
      <c r="A25" s="21" t="s">
        <v>62</v>
      </c>
      <c r="B25" s="105" t="s">
        <v>69</v>
      </c>
      <c r="C25" s="79"/>
      <c r="D25" s="80"/>
      <c r="E25" s="81"/>
      <c r="F25" s="39">
        <v>3</v>
      </c>
      <c r="G25" s="42">
        <v>20</v>
      </c>
      <c r="H25" s="45"/>
    </row>
    <row r="26" spans="1:11" ht="15.75" customHeight="1">
      <c r="A26" s="21" t="s">
        <v>63</v>
      </c>
      <c r="B26" s="105" t="s">
        <v>69</v>
      </c>
      <c r="C26" s="78"/>
      <c r="D26" s="67"/>
      <c r="E26" s="68"/>
      <c r="F26" s="21">
        <v>3</v>
      </c>
      <c r="G26" s="26">
        <v>20</v>
      </c>
      <c r="H26" s="2"/>
      <c r="I26" s="2"/>
      <c r="J26" s="2"/>
      <c r="K26" s="2"/>
    </row>
    <row r="27" spans="1:11" ht="15.75" customHeight="1">
      <c r="A27" s="43"/>
      <c r="B27" s="1"/>
      <c r="C27" s="2"/>
      <c r="D27" s="2"/>
      <c r="E27" s="2"/>
      <c r="G27" s="2"/>
      <c r="H27" s="2"/>
      <c r="I27" s="2"/>
      <c r="J27" s="2"/>
      <c r="K27" s="2"/>
    </row>
    <row r="28" spans="1:11" ht="15.75" customHeight="1">
      <c r="A28" s="11" t="s">
        <v>47</v>
      </c>
      <c r="B28" s="1"/>
      <c r="C28" s="2"/>
      <c r="D28" s="2"/>
      <c r="E28" s="2"/>
      <c r="F28" s="2"/>
      <c r="G28" s="2"/>
      <c r="H28" s="44"/>
    </row>
    <row r="29" spans="1:11" ht="15.75" customHeight="1">
      <c r="A29" s="17"/>
      <c r="B29" s="18" t="s">
        <v>39</v>
      </c>
      <c r="C29" s="77" t="s">
        <v>40</v>
      </c>
      <c r="D29" s="67"/>
      <c r="E29" s="68"/>
      <c r="F29" s="19" t="s">
        <v>4</v>
      </c>
      <c r="G29" s="20" t="s">
        <v>5</v>
      </c>
      <c r="H29" s="45"/>
    </row>
    <row r="30" spans="1:11" ht="15.75" customHeight="1">
      <c r="A30" s="21" t="s">
        <v>53</v>
      </c>
      <c r="B30" s="22"/>
      <c r="C30" s="18">
        <f>IF(Inicio!B7="kg",MROUND(Inicio!B10*0.8,2.5),MROUND(Inicio!B10*0.8,5))</f>
        <v>80</v>
      </c>
      <c r="D30" s="18" t="s">
        <v>11</v>
      </c>
      <c r="E30" s="41">
        <f>IF(Inicio!B7="kg",MROUND(Inicio!B10*0.85,2.5),MROUND(Inicio!B10*0.85,5))</f>
        <v>85</v>
      </c>
      <c r="F30" s="23">
        <v>3</v>
      </c>
      <c r="G30" s="26">
        <v>3</v>
      </c>
      <c r="H30" s="45"/>
    </row>
    <row r="31" spans="1:11" ht="15.75" customHeight="1">
      <c r="A31" s="21" t="s">
        <v>60</v>
      </c>
      <c r="B31" s="105" t="s">
        <v>69</v>
      </c>
      <c r="C31" s="78"/>
      <c r="D31" s="67"/>
      <c r="E31" s="68"/>
      <c r="F31" s="25">
        <v>3</v>
      </c>
      <c r="G31" s="35" t="s">
        <v>15</v>
      </c>
      <c r="H31" s="45"/>
    </row>
    <row r="32" spans="1:11" ht="15.75" customHeight="1">
      <c r="A32" s="21" t="s">
        <v>61</v>
      </c>
      <c r="B32" s="105" t="s">
        <v>69</v>
      </c>
      <c r="C32" s="78"/>
      <c r="D32" s="67"/>
      <c r="E32" s="68"/>
      <c r="F32" s="23">
        <v>3</v>
      </c>
      <c r="G32" s="35" t="s">
        <v>15</v>
      </c>
      <c r="H32" s="45"/>
    </row>
    <row r="33" spans="1:11" ht="15.75" customHeight="1">
      <c r="A33" s="21" t="s">
        <v>62</v>
      </c>
      <c r="B33" s="105" t="s">
        <v>69</v>
      </c>
      <c r="C33" s="79"/>
      <c r="D33" s="80"/>
      <c r="E33" s="81"/>
      <c r="F33" s="21">
        <v>3</v>
      </c>
      <c r="G33" s="26">
        <v>20</v>
      </c>
    </row>
    <row r="34" spans="1:11" ht="15.75" customHeight="1">
      <c r="A34" s="21" t="s">
        <v>63</v>
      </c>
      <c r="B34" s="105" t="s">
        <v>69</v>
      </c>
      <c r="C34" s="78"/>
      <c r="D34" s="67"/>
      <c r="E34" s="68"/>
      <c r="F34" s="21">
        <v>3</v>
      </c>
      <c r="G34" s="26">
        <v>20</v>
      </c>
      <c r="H34" s="2"/>
      <c r="I34" s="2"/>
      <c r="J34" s="2"/>
      <c r="K34" s="2"/>
    </row>
    <row r="35" spans="1:11" ht="15.75" customHeight="1">
      <c r="A35" s="9"/>
      <c r="B35" s="1"/>
      <c r="C35" s="73"/>
      <c r="D35" s="65"/>
      <c r="E35" s="65"/>
      <c r="F35" s="65"/>
      <c r="G35" s="1"/>
      <c r="H35" s="44"/>
    </row>
    <row r="36" spans="1:11" ht="15.75" customHeight="1">
      <c r="A36" s="11" t="s">
        <v>48</v>
      </c>
      <c r="B36" s="1"/>
      <c r="C36" s="2"/>
      <c r="D36" s="2"/>
      <c r="E36" s="2"/>
      <c r="F36" s="2"/>
      <c r="G36" s="2"/>
      <c r="H36" s="45"/>
    </row>
    <row r="37" spans="1:11" ht="15.75" customHeight="1">
      <c r="A37" s="17"/>
      <c r="B37" s="18" t="s">
        <v>39</v>
      </c>
      <c r="C37" s="77" t="s">
        <v>40</v>
      </c>
      <c r="D37" s="67"/>
      <c r="E37" s="68"/>
      <c r="F37" s="19" t="s">
        <v>4</v>
      </c>
      <c r="G37" s="20" t="s">
        <v>5</v>
      </c>
      <c r="H37" s="45"/>
    </row>
    <row r="38" spans="1:11" ht="15.75" customHeight="1">
      <c r="A38" s="21" t="s">
        <v>53</v>
      </c>
      <c r="B38" s="22"/>
      <c r="C38" s="18">
        <f>IF(Inicio!B7="kg",MROUND(Inicio!B10*0.8,2.5),MROUND(Inicio!B10*0.8,5))</f>
        <v>80</v>
      </c>
      <c r="D38" s="18" t="s">
        <v>11</v>
      </c>
      <c r="E38" s="41">
        <f>IF(Inicio!B7="kg",MROUND(Inicio!B10*0.85,2.5),MROUND(Inicio!B10*0.85,5))</f>
        <v>85</v>
      </c>
      <c r="F38" s="23">
        <v>3</v>
      </c>
      <c r="G38" s="26">
        <v>3</v>
      </c>
      <c r="H38" s="45"/>
    </row>
    <row r="39" spans="1:11" ht="15.75" customHeight="1">
      <c r="A39" s="21" t="s">
        <v>60</v>
      </c>
      <c r="B39" s="105" t="s">
        <v>69</v>
      </c>
      <c r="C39" s="78"/>
      <c r="D39" s="67"/>
      <c r="E39" s="68"/>
      <c r="F39" s="25">
        <v>3</v>
      </c>
      <c r="G39" s="35" t="s">
        <v>15</v>
      </c>
      <c r="H39" s="45"/>
    </row>
    <row r="40" spans="1:11" ht="15.75" customHeight="1">
      <c r="A40" s="21" t="s">
        <v>61</v>
      </c>
      <c r="B40" s="105" t="s">
        <v>69</v>
      </c>
      <c r="C40" s="78"/>
      <c r="D40" s="67"/>
      <c r="E40" s="68"/>
      <c r="F40" s="23">
        <v>3</v>
      </c>
      <c r="G40" s="35" t="s">
        <v>15</v>
      </c>
      <c r="H40" s="2"/>
      <c r="I40" s="2"/>
      <c r="J40" s="2"/>
      <c r="K40" s="2"/>
    </row>
    <row r="41" spans="1:11" ht="15.75" customHeight="1">
      <c r="A41" s="21" t="s">
        <v>62</v>
      </c>
      <c r="B41" s="105" t="s">
        <v>69</v>
      </c>
      <c r="C41" s="79"/>
      <c r="D41" s="80"/>
      <c r="E41" s="81"/>
      <c r="F41" s="39">
        <v>3</v>
      </c>
      <c r="G41" s="42">
        <v>20</v>
      </c>
      <c r="H41" s="44"/>
    </row>
    <row r="42" spans="1:11" ht="15.75" customHeight="1">
      <c r="A42" s="21" t="s">
        <v>63</v>
      </c>
      <c r="B42" s="105" t="s">
        <v>69</v>
      </c>
      <c r="C42" s="78"/>
      <c r="D42" s="67"/>
      <c r="E42" s="68"/>
      <c r="F42" s="21">
        <v>3</v>
      </c>
      <c r="G42" s="26">
        <v>20</v>
      </c>
      <c r="H42" s="45"/>
    </row>
    <row r="43" spans="1:11" ht="15.75" customHeight="1">
      <c r="A43" s="2"/>
      <c r="B43" s="2"/>
      <c r="C43" s="64"/>
      <c r="D43" s="65"/>
      <c r="E43" s="65"/>
      <c r="F43" s="65"/>
      <c r="G43" s="27"/>
      <c r="H43" s="45"/>
    </row>
    <row r="44" spans="1:11" ht="15.75" customHeight="1">
      <c r="A44" s="43"/>
      <c r="B44" s="2"/>
      <c r="C44" s="2"/>
      <c r="D44" s="2"/>
      <c r="E44" s="2"/>
      <c r="F44" s="2"/>
      <c r="G44" s="2"/>
      <c r="H44" s="45"/>
    </row>
    <row r="45" spans="1:11" ht="15.75" customHeight="1">
      <c r="A45" s="9"/>
      <c r="B45" s="2"/>
      <c r="C45" s="73"/>
      <c r="D45" s="65"/>
      <c r="E45" s="65"/>
      <c r="F45" s="1"/>
      <c r="G45" s="44"/>
      <c r="H45" s="45"/>
    </row>
    <row r="46" spans="1:11" ht="15.75" customHeight="1">
      <c r="A46" s="2"/>
      <c r="B46" s="2"/>
      <c r="C46" s="1"/>
      <c r="D46" s="1"/>
      <c r="E46" s="41"/>
      <c r="F46" s="2"/>
      <c r="G46" s="45"/>
      <c r="H46" s="2"/>
      <c r="I46" s="2"/>
      <c r="J46" s="2"/>
      <c r="K46" s="2"/>
    </row>
    <row r="47" spans="1:11" ht="15.75" customHeight="1">
      <c r="A47" s="2"/>
      <c r="B47" s="2"/>
      <c r="C47" s="64"/>
      <c r="D47" s="65"/>
      <c r="E47" s="65"/>
      <c r="F47" s="27"/>
      <c r="G47" s="46"/>
      <c r="H47" s="2"/>
      <c r="I47" s="2"/>
      <c r="J47" s="2"/>
      <c r="K47" s="2"/>
    </row>
    <row r="48" spans="1:11" ht="15.75" customHeight="1">
      <c r="A48" s="2"/>
      <c r="B48" s="2"/>
      <c r="C48" s="64"/>
      <c r="D48" s="65"/>
      <c r="E48" s="65"/>
      <c r="F48" s="2"/>
      <c r="G48" s="46"/>
      <c r="H48" s="44"/>
    </row>
    <row r="49" spans="1:8" ht="15.75" customHeight="1">
      <c r="A49" s="2"/>
      <c r="B49" s="2"/>
      <c r="C49" s="64"/>
      <c r="D49" s="65"/>
      <c r="E49" s="65"/>
      <c r="F49" s="2"/>
      <c r="G49" s="45"/>
      <c r="H49" s="45"/>
    </row>
    <row r="50" spans="1:8" ht="15.75" customHeight="1">
      <c r="A50" s="2"/>
      <c r="B50" s="2"/>
      <c r="C50" s="64"/>
      <c r="D50" s="65"/>
      <c r="E50" s="65"/>
      <c r="F50" s="2"/>
      <c r="G50" s="45"/>
      <c r="H50" s="45"/>
    </row>
    <row r="51" spans="1:8" ht="15.75" customHeight="1">
      <c r="A51" s="2"/>
      <c r="B51" s="2"/>
      <c r="C51" s="64"/>
      <c r="D51" s="65"/>
      <c r="E51" s="65"/>
      <c r="F51" s="65"/>
      <c r="G51" s="2"/>
      <c r="H51" s="45"/>
    </row>
    <row r="52" spans="1:8" ht="15.75" customHeight="1">
      <c r="A52" s="2"/>
      <c r="B52" s="2"/>
      <c r="C52" s="64"/>
      <c r="D52" s="65"/>
      <c r="E52" s="65"/>
      <c r="F52" s="65"/>
      <c r="G52" s="2"/>
      <c r="H52" s="45"/>
    </row>
    <row r="53" spans="1:8" ht="15.75" customHeight="1"/>
    <row r="54" spans="1:8" ht="15.75" customHeight="1"/>
    <row r="55" spans="1:8" ht="15.75" customHeight="1"/>
    <row r="56" spans="1:8" ht="15.75" customHeight="1"/>
    <row r="57" spans="1:8" ht="15.75" customHeight="1"/>
    <row r="58" spans="1:8" ht="15.75" customHeight="1"/>
    <row r="59" spans="1:8" ht="15.75" customHeight="1"/>
    <row r="60" spans="1:8" ht="15.75" customHeight="1"/>
    <row r="61" spans="1:8" ht="15.75" customHeight="1"/>
    <row r="62" spans="1:8" ht="15.75" customHeight="1"/>
    <row r="63" spans="1:8" ht="15.75" customHeight="1"/>
    <row r="64" spans="1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7">
    <mergeCell ref="C52:F52"/>
    <mergeCell ref="C50:E50"/>
    <mergeCell ref="C26:E26"/>
    <mergeCell ref="C29:E29"/>
    <mergeCell ref="C24:E24"/>
    <mergeCell ref="C25:E25"/>
    <mergeCell ref="C45:E45"/>
    <mergeCell ref="C10:E10"/>
    <mergeCell ref="C48:E48"/>
    <mergeCell ref="C47:E47"/>
    <mergeCell ref="C49:E49"/>
    <mergeCell ref="C51:F51"/>
    <mergeCell ref="C15:E15"/>
    <mergeCell ref="C13:E13"/>
    <mergeCell ref="C9:E9"/>
    <mergeCell ref="C4:E4"/>
    <mergeCell ref="C5:E5"/>
    <mergeCell ref="A1:G1"/>
    <mergeCell ref="C7:E7"/>
    <mergeCell ref="C6:E6"/>
    <mergeCell ref="C8:E8"/>
    <mergeCell ref="C43:F43"/>
    <mergeCell ref="C41:E41"/>
    <mergeCell ref="C42:E42"/>
    <mergeCell ref="C40:E40"/>
    <mergeCell ref="C23:E23"/>
    <mergeCell ref="C31:E31"/>
    <mergeCell ref="C32:E32"/>
    <mergeCell ref="C34:E34"/>
    <mergeCell ref="C33:E33"/>
    <mergeCell ref="C35:F35"/>
    <mergeCell ref="C16:E16"/>
    <mergeCell ref="C18:E18"/>
    <mergeCell ref="C17:E17"/>
    <mergeCell ref="C39:E39"/>
    <mergeCell ref="C37:E37"/>
    <mergeCell ref="C21:E2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00"/>
  <sheetViews>
    <sheetView showGridLines="0" workbookViewId="0">
      <selection activeCell="A13" sqref="A13"/>
    </sheetView>
  </sheetViews>
  <sheetFormatPr baseColWidth="10" defaultColWidth="14.44140625" defaultRowHeight="15" customHeight="1"/>
  <cols>
    <col min="1" max="1" width="28.21875" customWidth="1"/>
    <col min="2" max="2" width="11.5546875" customWidth="1"/>
    <col min="3" max="3" width="6.6640625" customWidth="1"/>
    <col min="4" max="4" width="5.33203125" customWidth="1"/>
    <col min="5" max="5" width="6.5546875" customWidth="1"/>
    <col min="6" max="10" width="7.33203125" customWidth="1"/>
    <col min="11" max="26" width="17.33203125" customWidth="1"/>
  </cols>
  <sheetData>
    <row r="1" spans="1:10" ht="24.75" customHeight="1">
      <c r="A1" s="103" t="s">
        <v>33</v>
      </c>
      <c r="B1" s="67"/>
      <c r="C1" s="67"/>
      <c r="D1" s="67"/>
      <c r="E1" s="67"/>
      <c r="F1" s="67"/>
      <c r="G1" s="68"/>
      <c r="H1" s="3"/>
      <c r="I1" s="3"/>
      <c r="J1" s="3"/>
    </row>
    <row r="2" spans="1:10" ht="17.25" customHeight="1">
      <c r="A2" s="4"/>
      <c r="B2" s="4"/>
      <c r="C2" s="4"/>
      <c r="D2" s="4"/>
      <c r="E2" s="4"/>
      <c r="F2" s="4"/>
      <c r="G2" s="4"/>
      <c r="H2" s="2"/>
      <c r="I2" s="2"/>
      <c r="J2" s="2"/>
    </row>
    <row r="3" spans="1:10" ht="17.25" customHeight="1">
      <c r="A3" s="11" t="s">
        <v>43</v>
      </c>
      <c r="B3" s="2"/>
      <c r="C3" s="16"/>
      <c r="D3" s="16"/>
      <c r="E3" s="2"/>
      <c r="F3" s="2"/>
      <c r="G3" s="2"/>
      <c r="H3" s="2"/>
      <c r="I3" s="2"/>
      <c r="J3" s="2"/>
    </row>
    <row r="4" spans="1:10" ht="17.25" customHeight="1">
      <c r="A4" s="17"/>
      <c r="B4" s="18" t="s">
        <v>39</v>
      </c>
      <c r="C4" s="77" t="s">
        <v>40</v>
      </c>
      <c r="D4" s="67"/>
      <c r="E4" s="68"/>
      <c r="F4" s="19" t="s">
        <v>4</v>
      </c>
      <c r="G4" s="47" t="s">
        <v>5</v>
      </c>
      <c r="H4" s="2"/>
      <c r="I4" s="2"/>
      <c r="J4" s="2"/>
    </row>
    <row r="5" spans="1:10" ht="17.25" customHeight="1">
      <c r="A5" s="21" t="s">
        <v>53</v>
      </c>
      <c r="B5" s="22"/>
      <c r="C5" s="77">
        <f>IF(Inicio!B7="kg",MROUND(Inicio!B11*0.8,2.5),MROUND(Inicio!B11*0.8,5))</f>
        <v>87.5</v>
      </c>
      <c r="D5" s="67"/>
      <c r="E5" s="67"/>
      <c r="F5" s="23">
        <v>10</v>
      </c>
      <c r="G5" s="21">
        <v>3</v>
      </c>
      <c r="H5" s="2"/>
      <c r="I5" s="2"/>
      <c r="J5" s="2"/>
    </row>
    <row r="6" spans="1:10" ht="17.25" customHeight="1">
      <c r="A6" s="21" t="str">
        <f>Inicio!B14</f>
        <v>Pin Squat</v>
      </c>
      <c r="B6" s="18" t="s">
        <v>64</v>
      </c>
      <c r="C6" s="77"/>
      <c r="D6" s="67"/>
      <c r="E6" s="68"/>
      <c r="F6" s="38">
        <v>1</v>
      </c>
      <c r="G6" s="21">
        <v>20</v>
      </c>
      <c r="H6" s="2"/>
      <c r="I6" s="2"/>
      <c r="J6" s="2"/>
    </row>
    <row r="7" spans="1:10" ht="17.25" customHeight="1">
      <c r="A7" s="21" t="s">
        <v>71</v>
      </c>
      <c r="B7" s="105" t="s">
        <v>70</v>
      </c>
      <c r="C7" s="77"/>
      <c r="D7" s="67"/>
      <c r="E7" s="68"/>
      <c r="F7" s="48">
        <v>3</v>
      </c>
      <c r="G7" s="38">
        <v>3</v>
      </c>
      <c r="H7" s="2"/>
      <c r="I7" s="2"/>
      <c r="J7" s="2"/>
    </row>
    <row r="8" spans="1:10" ht="17.25" customHeight="1">
      <c r="A8" s="11"/>
      <c r="B8" s="2"/>
      <c r="C8" s="2"/>
      <c r="D8" s="2"/>
      <c r="E8" s="2"/>
      <c r="F8" s="2"/>
      <c r="G8" s="2"/>
      <c r="H8" s="2"/>
      <c r="I8" s="2"/>
      <c r="J8" s="2"/>
    </row>
    <row r="9" spans="1:10" ht="17.25" customHeight="1">
      <c r="A9" s="11" t="s">
        <v>50</v>
      </c>
      <c r="B9" s="2"/>
      <c r="C9" s="2"/>
      <c r="D9" s="2"/>
      <c r="E9" s="2"/>
      <c r="F9" s="2"/>
      <c r="G9" s="2"/>
      <c r="H9" s="2"/>
      <c r="I9" s="2"/>
      <c r="J9" s="2"/>
    </row>
    <row r="10" spans="1:10" ht="17.25" customHeight="1">
      <c r="A10" s="17"/>
      <c r="B10" s="18" t="s">
        <v>39</v>
      </c>
      <c r="C10" s="77" t="s">
        <v>40</v>
      </c>
      <c r="D10" s="67"/>
      <c r="E10" s="67"/>
      <c r="F10" s="18" t="s">
        <v>4</v>
      </c>
      <c r="G10" s="47" t="s">
        <v>5</v>
      </c>
      <c r="H10" s="2"/>
      <c r="I10" s="2"/>
      <c r="J10" s="2"/>
    </row>
    <row r="11" spans="1:10" ht="17.25" customHeight="1">
      <c r="A11" s="21" t="s">
        <v>53</v>
      </c>
      <c r="B11" s="22"/>
      <c r="C11" s="18">
        <f>IF(Inicio!B7="kg",MROUND(C5+2.5,2.5),MROUND(C5+5,5))</f>
        <v>90</v>
      </c>
      <c r="D11" s="47" t="s">
        <v>11</v>
      </c>
      <c r="E11" s="47">
        <f>IF(Inicio!B7="kg",MROUND(C5+7.5,2.5),MROUND(C5+15,5))</f>
        <v>95</v>
      </c>
      <c r="F11" s="48" t="s">
        <v>16</v>
      </c>
      <c r="G11" s="21">
        <v>3</v>
      </c>
      <c r="H11" s="2"/>
      <c r="I11" s="2"/>
      <c r="J11" s="2"/>
    </row>
    <row r="12" spans="1:10" ht="17.25" customHeight="1">
      <c r="A12" s="106" t="s">
        <v>53</v>
      </c>
      <c r="B12" s="22"/>
      <c r="C12" s="77">
        <f>IF(Inicio!B7="kg",MROUND(Inicio!B11*0.7,2.5),MROUND(Inicio!B11*0.7,5))</f>
        <v>77.5</v>
      </c>
      <c r="D12" s="67"/>
      <c r="E12" s="68"/>
      <c r="F12" s="21">
        <v>5</v>
      </c>
      <c r="G12" s="21">
        <v>3</v>
      </c>
      <c r="H12" s="2"/>
      <c r="I12" s="2"/>
      <c r="J12" s="2"/>
    </row>
    <row r="13" spans="1:10" ht="17.25" customHeight="1">
      <c r="A13" s="21" t="str">
        <f>Inicio!B14</f>
        <v>Pin Squat</v>
      </c>
      <c r="B13" s="18" t="s">
        <v>64</v>
      </c>
      <c r="C13" s="78"/>
      <c r="D13" s="67"/>
      <c r="E13" s="68"/>
      <c r="F13" s="38">
        <v>1</v>
      </c>
      <c r="G13" s="21">
        <v>15</v>
      </c>
      <c r="H13" s="2"/>
      <c r="I13" s="2"/>
      <c r="J13" s="2"/>
    </row>
    <row r="14" spans="1:10" ht="17.25" customHeight="1">
      <c r="A14" s="2"/>
      <c r="B14" s="2"/>
      <c r="C14" s="64"/>
      <c r="D14" s="65"/>
      <c r="E14" s="2"/>
      <c r="F14" s="45"/>
      <c r="G14" s="2"/>
      <c r="H14" s="2"/>
      <c r="I14" s="2"/>
      <c r="J14" s="2"/>
    </row>
    <row r="15" spans="1:10" ht="17.25" customHeight="1">
      <c r="A15" s="2"/>
      <c r="B15" s="2"/>
      <c r="C15" s="64"/>
      <c r="D15" s="65"/>
      <c r="E15" s="2"/>
      <c r="F15" s="45"/>
      <c r="G15" s="2"/>
      <c r="H15" s="2"/>
      <c r="I15" s="2"/>
      <c r="J15" s="2"/>
    </row>
    <row r="16" spans="1:10" ht="46.2" customHeight="1">
      <c r="H16" s="2"/>
      <c r="I16" s="2"/>
      <c r="J16" s="2"/>
    </row>
    <row r="17" spans="1:10" ht="17.25" customHeight="1">
      <c r="G17" s="2"/>
      <c r="H17" s="2"/>
      <c r="I17" s="2"/>
      <c r="J17" s="2"/>
    </row>
    <row r="18" spans="1:10" ht="17.25" customHeight="1">
      <c r="A18" s="43"/>
      <c r="B18" s="2"/>
      <c r="C18" s="2"/>
      <c r="D18" s="2"/>
      <c r="E18" s="2"/>
      <c r="F18" s="2"/>
      <c r="G18" s="2"/>
      <c r="H18" s="2"/>
      <c r="I18" s="2"/>
      <c r="J18" s="2"/>
    </row>
    <row r="19" spans="1:10" ht="17.25" customHeight="1">
      <c r="A19" s="43"/>
      <c r="B19" s="2"/>
      <c r="C19" s="2"/>
      <c r="D19" s="2"/>
      <c r="E19" s="2"/>
      <c r="F19" s="2"/>
      <c r="G19" s="2"/>
      <c r="H19" s="2"/>
      <c r="I19" s="2"/>
      <c r="J19" s="2"/>
    </row>
    <row r="20" spans="1:10" ht="17.25" customHeight="1">
      <c r="A20" s="9"/>
      <c r="B20" s="2"/>
      <c r="C20" s="73"/>
      <c r="D20" s="65"/>
      <c r="E20" s="1"/>
      <c r="F20" s="44"/>
      <c r="G20" s="2"/>
      <c r="H20" s="2"/>
      <c r="I20" s="2"/>
      <c r="J20" s="2"/>
    </row>
    <row r="21" spans="1:10" ht="17.25" customHeight="1">
      <c r="A21" s="2"/>
      <c r="B21" s="2"/>
      <c r="C21" s="1"/>
      <c r="D21" s="41"/>
      <c r="E21" s="2"/>
      <c r="F21" s="45"/>
      <c r="G21" s="2"/>
      <c r="H21" s="2"/>
      <c r="I21" s="2"/>
      <c r="J21" s="2"/>
    </row>
    <row r="22" spans="1:10" ht="17.25" customHeight="1">
      <c r="A22" s="2"/>
      <c r="B22" s="2"/>
      <c r="C22" s="64"/>
      <c r="D22" s="65"/>
      <c r="E22" s="27"/>
      <c r="F22" s="46"/>
      <c r="G22" s="2"/>
      <c r="H22" s="2"/>
      <c r="I22" s="2"/>
      <c r="J22" s="2"/>
    </row>
    <row r="23" spans="1:10" ht="17.25" customHeight="1">
      <c r="A23" s="2"/>
      <c r="B23" s="2"/>
      <c r="C23" s="64"/>
      <c r="D23" s="65"/>
      <c r="E23" s="2"/>
      <c r="F23" s="46"/>
      <c r="G23" s="2"/>
      <c r="H23" s="2"/>
      <c r="I23" s="2"/>
      <c r="J23" s="2"/>
    </row>
    <row r="24" spans="1:10" ht="17.25" customHeight="1">
      <c r="A24" s="2"/>
      <c r="B24" s="2"/>
      <c r="C24" s="64"/>
      <c r="D24" s="65"/>
      <c r="E24" s="2"/>
      <c r="F24" s="45"/>
      <c r="G24" s="2"/>
      <c r="H24" s="2"/>
      <c r="I24" s="2"/>
      <c r="J24" s="2"/>
    </row>
    <row r="25" spans="1:10" ht="17.25" customHeight="1">
      <c r="A25" s="2"/>
      <c r="B25" s="2"/>
      <c r="C25" s="64"/>
      <c r="D25" s="65"/>
      <c r="E25" s="2"/>
      <c r="F25" s="45"/>
      <c r="G25" s="2"/>
      <c r="H25" s="2"/>
      <c r="I25" s="2"/>
      <c r="J25" s="2"/>
    </row>
    <row r="26" spans="1:10" ht="17.25" customHeight="1">
      <c r="A26" s="43"/>
      <c r="B26" s="2"/>
      <c r="C26" s="2"/>
      <c r="D26" s="2"/>
      <c r="F26" s="2"/>
      <c r="G26" s="2"/>
      <c r="H26" s="2"/>
      <c r="I26" s="2"/>
      <c r="J26" s="2"/>
    </row>
    <row r="27" spans="1:10" ht="17.25" customHeight="1">
      <c r="A27" s="43"/>
      <c r="B27" s="2"/>
      <c r="C27" s="2"/>
      <c r="D27" s="2"/>
      <c r="E27" s="2"/>
      <c r="F27" s="2"/>
      <c r="G27" s="2"/>
      <c r="H27" s="2"/>
      <c r="I27" s="2"/>
      <c r="J27" s="2"/>
    </row>
    <row r="28" spans="1:10" ht="17.25" customHeight="1">
      <c r="A28" s="9"/>
      <c r="B28" s="2"/>
      <c r="C28" s="73"/>
      <c r="D28" s="65"/>
      <c r="E28" s="1"/>
      <c r="F28" s="44"/>
      <c r="G28" s="2"/>
      <c r="H28" s="2"/>
      <c r="I28" s="2"/>
      <c r="J28" s="2"/>
    </row>
    <row r="29" spans="1:10" ht="17.25" customHeight="1">
      <c r="A29" s="2"/>
      <c r="B29" s="2"/>
      <c r="C29" s="1"/>
      <c r="D29" s="41"/>
      <c r="E29" s="2"/>
      <c r="F29" s="45"/>
      <c r="G29" s="2"/>
      <c r="H29" s="2"/>
      <c r="I29" s="2"/>
      <c r="J29" s="2"/>
    </row>
    <row r="30" spans="1:10" ht="17.25" customHeight="1">
      <c r="A30" s="2"/>
      <c r="B30" s="2"/>
      <c r="C30" s="64"/>
      <c r="D30" s="65"/>
      <c r="E30" s="27"/>
      <c r="F30" s="46"/>
      <c r="G30" s="2"/>
      <c r="H30" s="2"/>
      <c r="I30" s="2"/>
      <c r="J30" s="2"/>
    </row>
    <row r="31" spans="1:10" ht="17.25" customHeight="1">
      <c r="A31" s="2"/>
      <c r="B31" s="2"/>
      <c r="C31" s="64"/>
      <c r="D31" s="65"/>
      <c r="E31" s="2"/>
      <c r="F31" s="46"/>
      <c r="G31" s="2"/>
      <c r="H31" s="2"/>
      <c r="I31" s="2"/>
      <c r="J31" s="2"/>
    </row>
    <row r="32" spans="1:10" ht="17.25" customHeight="1">
      <c r="A32" s="2"/>
      <c r="B32" s="2"/>
      <c r="C32" s="64"/>
      <c r="D32" s="65"/>
      <c r="E32" s="2"/>
      <c r="F32" s="45"/>
      <c r="G32" s="2"/>
      <c r="H32" s="2"/>
      <c r="I32" s="2"/>
      <c r="J32" s="2"/>
    </row>
    <row r="33" spans="1:10" ht="12.75" customHeight="1">
      <c r="A33" s="2"/>
      <c r="B33" s="2"/>
      <c r="C33" s="64"/>
      <c r="D33" s="65"/>
      <c r="E33" s="2"/>
      <c r="F33" s="45"/>
      <c r="G33" s="15"/>
      <c r="H33" s="15"/>
      <c r="I33" s="15"/>
      <c r="J33" s="15"/>
    </row>
    <row r="34" spans="1:10" ht="12.75" customHeight="1">
      <c r="A34" s="9"/>
      <c r="B34" s="2"/>
      <c r="C34" s="73"/>
      <c r="D34" s="65"/>
      <c r="E34" s="65"/>
      <c r="F34" s="1"/>
      <c r="G34" s="15"/>
      <c r="H34" s="15"/>
      <c r="I34" s="15"/>
      <c r="J34" s="15"/>
    </row>
    <row r="35" spans="1:10" ht="12.75" customHeight="1">
      <c r="A35" s="43"/>
      <c r="B35" s="2"/>
      <c r="C35" s="2"/>
      <c r="D35" s="2"/>
      <c r="E35" s="2"/>
      <c r="F35" s="2"/>
      <c r="G35" s="15"/>
      <c r="H35" s="15"/>
      <c r="I35" s="15"/>
      <c r="J35" s="15"/>
    </row>
    <row r="36" spans="1:10" ht="12.75" customHeight="1">
      <c r="A36" s="9"/>
      <c r="B36" s="2"/>
      <c r="C36" s="73"/>
      <c r="D36" s="65"/>
      <c r="E36" s="1"/>
      <c r="F36" s="44"/>
      <c r="G36" s="15"/>
      <c r="H36" s="15"/>
      <c r="I36" s="15"/>
      <c r="J36" s="15"/>
    </row>
    <row r="37" spans="1:10" ht="12.75" customHeight="1">
      <c r="A37" s="2"/>
      <c r="B37" s="2"/>
      <c r="C37" s="1"/>
      <c r="D37" s="41"/>
      <c r="E37" s="2"/>
      <c r="F37" s="45"/>
      <c r="G37" s="15"/>
      <c r="H37" s="15"/>
      <c r="I37" s="15"/>
      <c r="J37" s="15"/>
    </row>
    <row r="38" spans="1:10" ht="12.75" customHeight="1">
      <c r="A38" s="2"/>
      <c r="B38" s="2"/>
      <c r="C38" s="64"/>
      <c r="D38" s="65"/>
      <c r="E38" s="27"/>
      <c r="F38" s="46"/>
      <c r="G38" s="15"/>
      <c r="H38" s="15"/>
      <c r="I38" s="15"/>
      <c r="J38" s="15"/>
    </row>
    <row r="39" spans="1:10" ht="12.75" customHeight="1">
      <c r="A39" s="2"/>
      <c r="B39" s="2"/>
      <c r="C39" s="64"/>
      <c r="D39" s="65"/>
      <c r="E39" s="2"/>
      <c r="F39" s="46"/>
      <c r="G39" s="15"/>
      <c r="H39" s="15"/>
      <c r="I39" s="15"/>
      <c r="J39" s="15"/>
    </row>
    <row r="40" spans="1:10" ht="12.75" customHeight="1">
      <c r="A40" s="2"/>
      <c r="B40" s="2"/>
      <c r="C40" s="64"/>
      <c r="D40" s="65"/>
      <c r="E40" s="2"/>
      <c r="F40" s="45"/>
      <c r="G40" s="15"/>
      <c r="H40" s="15"/>
      <c r="I40" s="15"/>
      <c r="J40" s="15"/>
    </row>
    <row r="41" spans="1:10" ht="12.75" customHeight="1">
      <c r="A41" s="2"/>
      <c r="B41" s="2"/>
      <c r="C41" s="64"/>
      <c r="D41" s="65"/>
      <c r="E41" s="2"/>
      <c r="F41" s="45"/>
      <c r="G41" s="15"/>
      <c r="H41" s="15"/>
      <c r="I41" s="15"/>
      <c r="J41" s="15"/>
    </row>
    <row r="42" spans="1:10" ht="12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</row>
    <row r="43" spans="1:10" ht="12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</row>
    <row r="44" spans="1:10" ht="12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</row>
    <row r="45" spans="1:10" ht="12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</row>
    <row r="46" spans="1:10" ht="12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</row>
    <row r="47" spans="1:10" ht="12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</row>
    <row r="48" spans="1:10" ht="12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</row>
    <row r="49" spans="1:10" ht="12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</row>
    <row r="50" spans="1:10" ht="12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</row>
    <row r="51" spans="1:10" ht="12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</row>
    <row r="52" spans="1:10" ht="12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</row>
    <row r="53" spans="1:10" ht="12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</row>
    <row r="54" spans="1:10" ht="12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</row>
    <row r="55" spans="1:10" ht="12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</row>
    <row r="56" spans="1:10" ht="12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</row>
    <row r="57" spans="1:10" ht="12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2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2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</row>
    <row r="60" spans="1:10" ht="12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</row>
    <row r="61" spans="1:10" ht="12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12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</row>
    <row r="63" spans="1:10" ht="12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</row>
    <row r="64" spans="1:10" ht="12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</row>
    <row r="65" spans="1:10" ht="12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</row>
    <row r="66" spans="1:10" ht="12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</row>
    <row r="67" spans="1:10" ht="12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</row>
    <row r="68" spans="1:10" ht="12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</row>
    <row r="69" spans="1:10" ht="12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</row>
    <row r="70" spans="1:10" ht="12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</row>
    <row r="71" spans="1:10" ht="12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</row>
    <row r="72" spans="1:10" ht="12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</row>
    <row r="73" spans="1:10" ht="12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</row>
    <row r="74" spans="1:10" ht="12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</row>
    <row r="75" spans="1:10" ht="12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</row>
    <row r="76" spans="1:10" ht="12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</row>
    <row r="77" spans="1:10" ht="12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</row>
    <row r="78" spans="1:10" ht="12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</row>
    <row r="79" spans="1:10" ht="12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</row>
    <row r="80" spans="1:10" ht="12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</row>
    <row r="81" spans="1:10" ht="12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</row>
    <row r="82" spans="1:10" ht="12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</row>
    <row r="83" spans="1:10" ht="12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</row>
    <row r="84" spans="1:10" ht="12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</row>
    <row r="85" spans="1:10" ht="12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</row>
    <row r="86" spans="1:10" ht="12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</row>
    <row r="87" spans="1:10" ht="12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</row>
    <row r="88" spans="1:10" ht="12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</row>
    <row r="89" spans="1:10" ht="12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</row>
    <row r="90" spans="1:10" ht="12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</row>
    <row r="91" spans="1:10" ht="12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</row>
    <row r="92" spans="1:10" ht="12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</row>
    <row r="93" spans="1:10" ht="12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</row>
    <row r="94" spans="1:10" ht="12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</row>
    <row r="95" spans="1:10" ht="12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</row>
    <row r="96" spans="1:10" ht="12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</row>
    <row r="97" spans="1:10" ht="12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</row>
    <row r="98" spans="1:10" ht="12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</row>
    <row r="99" spans="1:10" ht="12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</row>
    <row r="100" spans="1:10" ht="12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</row>
    <row r="101" spans="1:10" ht="12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</row>
    <row r="102" spans="1:10" ht="12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</row>
    <row r="103" spans="1:10" ht="12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</row>
    <row r="104" spans="1:10" ht="12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</row>
    <row r="105" spans="1:10" ht="12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</row>
    <row r="106" spans="1:10" ht="12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</row>
    <row r="107" spans="1:10" ht="12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</row>
    <row r="108" spans="1:10" ht="12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</row>
    <row r="109" spans="1:10" ht="12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</row>
    <row r="110" spans="1:10" ht="12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</row>
    <row r="111" spans="1:10" ht="12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</row>
    <row r="112" spans="1:10" ht="12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</row>
    <row r="113" spans="1:10" ht="12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</row>
    <row r="114" spans="1:10" ht="12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ht="12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</row>
    <row r="116" spans="1:10" ht="12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</row>
    <row r="117" spans="1:10" ht="12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</row>
    <row r="118" spans="1:10" ht="12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</row>
    <row r="119" spans="1:10" ht="12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</row>
    <row r="120" spans="1:10" ht="12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ht="12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</row>
    <row r="122" spans="1:10" ht="12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</row>
    <row r="123" spans="1:10" ht="12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</row>
    <row r="124" spans="1:10" ht="12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</row>
    <row r="125" spans="1:10" ht="12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</row>
    <row r="126" spans="1:10" ht="12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</row>
    <row r="127" spans="1:10" ht="12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</row>
    <row r="128" spans="1:10" ht="12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</row>
    <row r="129" spans="1:10" ht="12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</row>
    <row r="130" spans="1:10" ht="12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</row>
    <row r="131" spans="1:10" ht="12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</row>
    <row r="132" spans="1:10" ht="12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</row>
    <row r="133" spans="1:10" ht="12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</row>
    <row r="134" spans="1:10" ht="12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</row>
    <row r="135" spans="1:10" ht="12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</row>
    <row r="136" spans="1:10" ht="12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</row>
    <row r="137" spans="1:10" ht="12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</row>
    <row r="138" spans="1:10" ht="12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</row>
    <row r="139" spans="1:10" ht="12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</row>
    <row r="140" spans="1:10" ht="12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ht="12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</row>
    <row r="142" spans="1:10" ht="12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</row>
    <row r="143" spans="1:10" ht="12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</row>
    <row r="144" spans="1:10" ht="12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</row>
    <row r="145" spans="1:10" ht="12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</row>
    <row r="146" spans="1:10" ht="12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</row>
    <row r="147" spans="1:10" ht="12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</row>
    <row r="148" spans="1:10" ht="12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</row>
    <row r="149" spans="1:10" ht="12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</row>
    <row r="150" spans="1:10" ht="12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</row>
    <row r="151" spans="1:10" ht="12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</row>
    <row r="152" spans="1:10" ht="12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</row>
    <row r="153" spans="1:10" ht="12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</row>
    <row r="154" spans="1:10" ht="12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</row>
    <row r="155" spans="1:10" ht="12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</row>
    <row r="156" spans="1:10" ht="12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</row>
    <row r="157" spans="1:10" ht="12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</row>
    <row r="158" spans="1:10" ht="12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</row>
    <row r="159" spans="1:10" ht="12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</row>
    <row r="160" spans="1:10" ht="12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</row>
    <row r="161" spans="1:10" ht="12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</row>
    <row r="162" spans="1:10" ht="12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</row>
    <row r="163" spans="1:10" ht="12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</row>
    <row r="164" spans="1:10" ht="12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</row>
    <row r="165" spans="1:10" ht="12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</row>
    <row r="166" spans="1:10" ht="12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</row>
    <row r="167" spans="1:10" ht="12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</row>
    <row r="168" spans="1:10" ht="12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</row>
    <row r="169" spans="1:10" ht="12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</row>
    <row r="170" spans="1:10" ht="12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</row>
    <row r="171" spans="1:10" ht="12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</row>
    <row r="172" spans="1:10" ht="12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</row>
    <row r="173" spans="1:10" ht="12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</row>
    <row r="174" spans="1:10" ht="12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</row>
    <row r="175" spans="1:10" ht="12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</row>
    <row r="176" spans="1:10" ht="12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</row>
    <row r="177" spans="1:10" ht="12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</row>
    <row r="178" spans="1:10" ht="12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</row>
    <row r="179" spans="1:10" ht="12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</row>
    <row r="180" spans="1:10" ht="12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</row>
    <row r="181" spans="1:10" ht="12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</row>
    <row r="182" spans="1:10" ht="12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</row>
    <row r="183" spans="1:10" ht="12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</row>
    <row r="184" spans="1:10" ht="12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</row>
    <row r="185" spans="1:10" ht="12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2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2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</row>
    <row r="188" spans="1:10" ht="12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2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ht="12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</row>
    <row r="191" spans="1:10" ht="12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</row>
    <row r="192" spans="1:10" ht="12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</row>
    <row r="193" spans="1:10" ht="12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</row>
    <row r="194" spans="1:10" ht="12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</row>
    <row r="195" spans="1:10" ht="12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</row>
    <row r="196" spans="1:10" ht="12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</row>
    <row r="197" spans="1:10" ht="12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</row>
    <row r="198" spans="1:10" ht="12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</row>
    <row r="199" spans="1:10" ht="12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</row>
    <row r="200" spans="1:10" ht="12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</row>
    <row r="201" spans="1:10" ht="12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</row>
    <row r="202" spans="1:10" ht="12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</row>
    <row r="203" spans="1:10" ht="12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</row>
    <row r="204" spans="1:10" ht="12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</row>
    <row r="205" spans="1:10" ht="12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</row>
    <row r="206" spans="1:10" ht="12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</row>
    <row r="207" spans="1:10" ht="12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</row>
    <row r="208" spans="1:10" ht="12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</row>
    <row r="209" spans="1:10" ht="12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</row>
    <row r="210" spans="1:10" ht="12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</row>
    <row r="211" spans="1:10" ht="12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</row>
    <row r="212" spans="1:10" ht="12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</row>
    <row r="213" spans="1:10" ht="12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</row>
    <row r="214" spans="1:10" ht="12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</row>
    <row r="215" spans="1:10" ht="12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</row>
    <row r="216" spans="1:10" ht="12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</row>
    <row r="217" spans="1:10" ht="12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</row>
    <row r="218" spans="1:10" ht="12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</row>
    <row r="219" spans="1:10" ht="12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</row>
    <row r="220" spans="1:10" ht="12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</row>
    <row r="221" spans="1:10" ht="15.75" customHeight="1"/>
    <row r="222" spans="1:10" ht="15.75" customHeight="1"/>
    <row r="223" spans="1:10" ht="15.75" customHeight="1"/>
    <row r="224" spans="1:10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A1:G1"/>
    <mergeCell ref="C14:D14"/>
    <mergeCell ref="C12:E12"/>
    <mergeCell ref="C13:E13"/>
    <mergeCell ref="C7:E7"/>
    <mergeCell ref="C10:E10"/>
    <mergeCell ref="C15:D15"/>
    <mergeCell ref="C6:E6"/>
    <mergeCell ref="C32:D32"/>
    <mergeCell ref="C31:D31"/>
    <mergeCell ref="C30:D30"/>
    <mergeCell ref="C33:D33"/>
    <mergeCell ref="C4:E4"/>
    <mergeCell ref="C5:E5"/>
    <mergeCell ref="C28:D28"/>
    <mergeCell ref="C24:D24"/>
    <mergeCell ref="C22:D22"/>
    <mergeCell ref="C23:D23"/>
    <mergeCell ref="C25:D25"/>
    <mergeCell ref="C20:D20"/>
    <mergeCell ref="C38:D38"/>
    <mergeCell ref="C36:D36"/>
    <mergeCell ref="C34:E34"/>
    <mergeCell ref="C40:D40"/>
    <mergeCell ref="C41:D41"/>
    <mergeCell ref="C39:D3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00"/>
  <sheetViews>
    <sheetView showGridLines="0" workbookViewId="0">
      <selection activeCell="A16" sqref="A16"/>
    </sheetView>
  </sheetViews>
  <sheetFormatPr baseColWidth="10" defaultColWidth="14.44140625" defaultRowHeight="15" customHeight="1"/>
  <cols>
    <col min="1" max="1" width="25.44140625" customWidth="1"/>
    <col min="2" max="2" width="11.6640625" customWidth="1"/>
    <col min="3" max="3" width="9.109375" customWidth="1"/>
    <col min="4" max="4" width="4.6640625" customWidth="1"/>
    <col min="5" max="5" width="8.5546875" customWidth="1"/>
    <col min="6" max="6" width="7.33203125" customWidth="1"/>
    <col min="7" max="7" width="6.33203125" customWidth="1"/>
    <col min="8" max="10" width="7.33203125" customWidth="1"/>
    <col min="11" max="26" width="17.33203125" customWidth="1"/>
  </cols>
  <sheetData>
    <row r="1" spans="1:10" ht="24.75" customHeight="1">
      <c r="A1" s="66" t="s">
        <v>34</v>
      </c>
      <c r="B1" s="67"/>
      <c r="C1" s="67"/>
      <c r="D1" s="67"/>
      <c r="E1" s="67"/>
      <c r="F1" s="67"/>
      <c r="G1" s="68"/>
      <c r="H1" s="3"/>
      <c r="I1" s="3"/>
      <c r="J1" s="3"/>
    </row>
    <row r="2" spans="1:10" ht="17.2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7.25" customHeight="1">
      <c r="A3" s="11" t="s">
        <v>43</v>
      </c>
      <c r="B3" s="2"/>
      <c r="C3" s="16"/>
      <c r="D3" s="16"/>
      <c r="E3" s="2"/>
      <c r="F3" s="2"/>
      <c r="G3" s="2"/>
      <c r="H3" s="2"/>
      <c r="I3" s="2"/>
      <c r="J3" s="2"/>
    </row>
    <row r="4" spans="1:10" ht="17.25" customHeight="1">
      <c r="A4" s="17"/>
      <c r="B4" s="18" t="s">
        <v>39</v>
      </c>
      <c r="C4" s="77" t="s">
        <v>40</v>
      </c>
      <c r="D4" s="67"/>
      <c r="E4" s="68"/>
      <c r="F4" s="19" t="s">
        <v>4</v>
      </c>
      <c r="G4" s="47" t="s">
        <v>5</v>
      </c>
      <c r="H4" s="2"/>
      <c r="I4" s="2"/>
      <c r="J4" s="2"/>
    </row>
    <row r="5" spans="1:10" ht="17.25" customHeight="1">
      <c r="A5" s="16" t="s">
        <v>53</v>
      </c>
      <c r="B5" s="22"/>
      <c r="C5" s="30">
        <f>IF(Inicio!B7="kg",MROUND(Inicio!B11*0.875,2.5),MROUND(Inicio!B11*0.875,5))</f>
        <v>97.5</v>
      </c>
      <c r="D5" s="30" t="s">
        <v>11</v>
      </c>
      <c r="E5" s="18">
        <f>IF(Inicio!B7="kg",MROUND(Inicio!B11*0.9,2.5),MROUND(Inicio!B11*0.9,5))</f>
        <v>100</v>
      </c>
      <c r="F5" s="49">
        <v>1</v>
      </c>
      <c r="G5" s="21">
        <v>1</v>
      </c>
      <c r="H5" s="2"/>
      <c r="I5" s="2"/>
      <c r="J5" s="2"/>
    </row>
    <row r="6" spans="1:10" ht="17.25" customHeight="1">
      <c r="A6" s="21" t="s">
        <v>53</v>
      </c>
      <c r="B6" s="22"/>
      <c r="C6" s="77">
        <f>IF(Inicio!B7="kg",MROUND(Inicio!B11*0.8,2.5),MROUND(Inicio!B11*0.8,5))</f>
        <v>87.5</v>
      </c>
      <c r="D6" s="67"/>
      <c r="E6" s="67"/>
      <c r="F6" s="25">
        <v>5</v>
      </c>
      <c r="G6" s="21">
        <v>3</v>
      </c>
      <c r="H6" s="2"/>
      <c r="I6" s="2"/>
      <c r="J6" s="2"/>
    </row>
    <row r="7" spans="1:10" ht="17.25" customHeight="1">
      <c r="A7" s="21" t="s">
        <v>53</v>
      </c>
      <c r="B7" s="22"/>
      <c r="C7" s="77">
        <f>IF(Inicio!B7="kg",MROUND(Inicio!B11*0.775,2.5),MROUND(Inicio!B11*0.775,5))</f>
        <v>85</v>
      </c>
      <c r="D7" s="67"/>
      <c r="E7" s="67"/>
      <c r="F7" s="25">
        <v>5</v>
      </c>
      <c r="G7" s="38">
        <v>3</v>
      </c>
      <c r="H7" s="2"/>
      <c r="I7" s="2"/>
      <c r="J7" s="2"/>
    </row>
    <row r="8" spans="1:10" ht="25.8" customHeight="1">
      <c r="A8" s="21" t="str">
        <f>Inicio!B14</f>
        <v>Pin Squat</v>
      </c>
      <c r="B8" s="22"/>
      <c r="C8" s="118" t="s">
        <v>80</v>
      </c>
      <c r="D8" s="67"/>
      <c r="E8" s="68"/>
      <c r="F8" s="50">
        <v>1</v>
      </c>
      <c r="G8" s="21">
        <v>20</v>
      </c>
      <c r="H8" s="2"/>
      <c r="I8" s="2"/>
      <c r="J8" s="2"/>
    </row>
    <row r="9" spans="1:10" ht="17.25" customHeight="1">
      <c r="A9" s="21" t="s">
        <v>71</v>
      </c>
      <c r="B9" s="105" t="s">
        <v>70</v>
      </c>
      <c r="C9" s="77"/>
      <c r="D9" s="67"/>
      <c r="E9" s="68"/>
      <c r="F9" s="48">
        <v>3</v>
      </c>
      <c r="G9" s="38">
        <v>3</v>
      </c>
      <c r="H9" s="2"/>
      <c r="I9" s="2"/>
      <c r="J9" s="2"/>
    </row>
    <row r="10" spans="1:10" ht="17.25" customHeight="1">
      <c r="A10" s="2"/>
      <c r="B10" s="1"/>
      <c r="C10" s="1"/>
      <c r="D10" s="1"/>
      <c r="E10" s="1"/>
      <c r="F10" s="27"/>
      <c r="G10" s="51"/>
      <c r="H10" s="2"/>
      <c r="I10" s="2"/>
      <c r="J10" s="2"/>
    </row>
    <row r="11" spans="1:10" ht="17.25" customHeight="1">
      <c r="A11" s="11" t="s">
        <v>50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17.25" customHeight="1">
      <c r="A12" s="17"/>
      <c r="B12" s="18" t="s">
        <v>39</v>
      </c>
      <c r="C12" s="77" t="s">
        <v>40</v>
      </c>
      <c r="D12" s="67"/>
      <c r="E12" s="67"/>
      <c r="F12" s="18" t="s">
        <v>4</v>
      </c>
      <c r="G12" s="47" t="s">
        <v>5</v>
      </c>
      <c r="H12" s="2"/>
      <c r="I12" s="2"/>
      <c r="J12" s="2"/>
    </row>
    <row r="13" spans="1:10" ht="17.25" customHeight="1">
      <c r="A13" s="21" t="s">
        <v>53</v>
      </c>
      <c r="B13" s="22"/>
      <c r="C13" s="18">
        <f>IF(Inicio!B7="kg",MROUND(C6+2.5,2.5),MROUND(C6+5,5))</f>
        <v>90</v>
      </c>
      <c r="D13" s="47" t="s">
        <v>17</v>
      </c>
      <c r="E13" s="47">
        <f>IF(Inicio!B7="kg",MROUND(Inicio!B11*0.875,2.5),MROUND(Inicio!B11*0.875,5))</f>
        <v>97.5</v>
      </c>
      <c r="F13" s="48">
        <v>5</v>
      </c>
      <c r="G13" s="21">
        <v>3</v>
      </c>
      <c r="H13" s="2"/>
      <c r="I13" s="2"/>
      <c r="J13" s="2"/>
    </row>
    <row r="14" spans="1:10" ht="17.25" customHeight="1">
      <c r="A14" s="21" t="s">
        <v>53</v>
      </c>
      <c r="B14" s="22"/>
      <c r="C14" s="77">
        <f>IF(Inicio!B7="kg",MROUND(Inicio!B11*0.8-2.5,2.5),MROUND(Inicio!B11*0.8-5,5))</f>
        <v>85</v>
      </c>
      <c r="D14" s="67"/>
      <c r="E14" s="68"/>
      <c r="F14" s="21">
        <v>5</v>
      </c>
      <c r="G14" s="21">
        <v>3</v>
      </c>
      <c r="H14" s="2"/>
      <c r="I14" s="2"/>
      <c r="J14" s="2"/>
    </row>
    <row r="15" spans="1:10" ht="17.25" customHeight="1">
      <c r="A15" s="106" t="s">
        <v>53</v>
      </c>
      <c r="B15" s="22"/>
      <c r="C15" s="77">
        <f>IF(Inicio!B7="kg",MROUND(Inicio!B11*0.7 + 2.5,2.5),MROUND(Inicio!B11*0.7 + 5,5))</f>
        <v>80</v>
      </c>
      <c r="D15" s="67"/>
      <c r="E15" s="68"/>
      <c r="F15" s="21">
        <v>5</v>
      </c>
      <c r="G15" s="21">
        <v>3</v>
      </c>
      <c r="H15" s="2"/>
      <c r="I15" s="2"/>
      <c r="J15" s="2"/>
    </row>
    <row r="16" spans="1:10" ht="35.4" customHeight="1">
      <c r="A16" s="21" t="str">
        <f>Inicio!B14</f>
        <v>Pin Squat</v>
      </c>
      <c r="B16" s="22"/>
      <c r="C16" s="118" t="s">
        <v>80</v>
      </c>
      <c r="D16" s="67"/>
      <c r="E16" s="68"/>
      <c r="F16" s="38">
        <v>1</v>
      </c>
      <c r="G16" s="21">
        <v>15</v>
      </c>
      <c r="H16" s="2"/>
      <c r="I16" s="2"/>
      <c r="J16" s="2"/>
    </row>
    <row r="17" spans="1:10" ht="17.25" customHeight="1">
      <c r="A17" s="2"/>
      <c r="B17" s="2"/>
      <c r="C17" s="64"/>
      <c r="D17" s="65"/>
      <c r="E17" s="2"/>
      <c r="F17" s="45"/>
      <c r="G17" s="2"/>
      <c r="H17" s="2"/>
      <c r="I17" s="2"/>
      <c r="J17" s="2"/>
    </row>
    <row r="18" spans="1:10" ht="17.25" customHeight="1">
      <c r="A18" s="2"/>
      <c r="B18" s="2"/>
      <c r="C18" s="64"/>
      <c r="D18" s="65"/>
      <c r="E18" s="2"/>
      <c r="F18" s="45"/>
      <c r="G18" s="2"/>
      <c r="H18" s="2"/>
      <c r="I18" s="2"/>
      <c r="J18" s="2"/>
    </row>
    <row r="19" spans="1:10" ht="29.25" customHeight="1">
      <c r="H19" s="2"/>
      <c r="I19" s="2"/>
      <c r="J19" s="2"/>
    </row>
    <row r="20" spans="1:10" ht="17.25" customHeight="1"/>
    <row r="21" spans="1:10" ht="17.25" customHeight="1">
      <c r="A21" s="52"/>
    </row>
    <row r="22" spans="1:10" ht="17.25" customHeight="1">
      <c r="A22" s="53"/>
    </row>
    <row r="23" spans="1:10" ht="17.25" customHeight="1"/>
    <row r="24" spans="1:10" ht="17.25" customHeight="1"/>
    <row r="25" spans="1:10" ht="17.25" customHeight="1"/>
    <row r="26" spans="1:10" ht="12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</row>
    <row r="27" spans="1:10" ht="12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</row>
    <row r="28" spans="1:10" ht="12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spans="1:10" ht="12.7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</row>
    <row r="30" spans="1:10" ht="12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</row>
    <row r="31" spans="1:10" ht="12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</row>
    <row r="32" spans="1:10" ht="12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</row>
    <row r="33" spans="1:10" ht="12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</row>
    <row r="34" spans="1:10" ht="12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</row>
    <row r="35" spans="1:10" ht="12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</row>
    <row r="36" spans="1:10" ht="12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2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</row>
    <row r="38" spans="1:10" ht="12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</row>
    <row r="39" spans="1:10" ht="12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</row>
    <row r="40" spans="1:10" ht="12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</row>
    <row r="41" spans="1:10" ht="12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</row>
    <row r="42" spans="1:10" ht="12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</row>
    <row r="43" spans="1:10" ht="12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</row>
    <row r="44" spans="1:10" ht="12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</row>
    <row r="45" spans="1:10" ht="12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</row>
    <row r="46" spans="1:10" ht="12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</row>
    <row r="47" spans="1:10" ht="12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</row>
    <row r="48" spans="1:10" ht="12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</row>
    <row r="49" spans="1:10" ht="12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</row>
    <row r="50" spans="1:10" ht="12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</row>
    <row r="51" spans="1:10" ht="12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</row>
    <row r="52" spans="1:10" ht="12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</row>
    <row r="53" spans="1:10" ht="12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</row>
    <row r="54" spans="1:10" ht="12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</row>
    <row r="55" spans="1:10" ht="12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</row>
    <row r="56" spans="1:10" ht="12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</row>
    <row r="57" spans="1:10" ht="12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2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2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</row>
    <row r="60" spans="1:10" ht="12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</row>
    <row r="61" spans="1:10" ht="12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12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</row>
    <row r="63" spans="1:10" ht="12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</row>
    <row r="64" spans="1:10" ht="12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</row>
    <row r="65" spans="1:10" ht="12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</row>
    <row r="66" spans="1:10" ht="12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</row>
    <row r="67" spans="1:10" ht="12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</row>
    <row r="68" spans="1:10" ht="12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</row>
    <row r="69" spans="1:10" ht="12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</row>
    <row r="70" spans="1:10" ht="12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</row>
    <row r="71" spans="1:10" ht="12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</row>
    <row r="72" spans="1:10" ht="12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</row>
    <row r="73" spans="1:10" ht="12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</row>
    <row r="74" spans="1:10" ht="12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</row>
    <row r="75" spans="1:10" ht="12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</row>
    <row r="76" spans="1:10" ht="12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</row>
    <row r="77" spans="1:10" ht="12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</row>
    <row r="78" spans="1:10" ht="12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</row>
    <row r="79" spans="1:10" ht="12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</row>
    <row r="80" spans="1:10" ht="12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</row>
    <row r="81" spans="1:10" ht="12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</row>
    <row r="82" spans="1:10" ht="12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</row>
    <row r="83" spans="1:10" ht="12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</row>
    <row r="84" spans="1:10" ht="12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</row>
    <row r="85" spans="1:10" ht="12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</row>
    <row r="86" spans="1:10" ht="12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</row>
    <row r="87" spans="1:10" ht="12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</row>
    <row r="88" spans="1:10" ht="12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</row>
    <row r="89" spans="1:10" ht="12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</row>
    <row r="90" spans="1:10" ht="12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</row>
    <row r="91" spans="1:10" ht="12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</row>
    <row r="92" spans="1:10" ht="12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</row>
    <row r="93" spans="1:10" ht="12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</row>
    <row r="94" spans="1:10" ht="12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</row>
    <row r="95" spans="1:10" ht="12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</row>
    <row r="96" spans="1:10" ht="12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</row>
    <row r="97" spans="1:10" ht="12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</row>
    <row r="98" spans="1:10" ht="12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</row>
    <row r="99" spans="1:10" ht="12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</row>
    <row r="100" spans="1:10" ht="12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</row>
    <row r="101" spans="1:10" ht="12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</row>
    <row r="102" spans="1:10" ht="12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</row>
    <row r="103" spans="1:10" ht="12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</row>
    <row r="104" spans="1:10" ht="12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</row>
    <row r="105" spans="1:10" ht="12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</row>
    <row r="106" spans="1:10" ht="12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</row>
    <row r="107" spans="1:10" ht="12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</row>
    <row r="108" spans="1:10" ht="12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</row>
    <row r="109" spans="1:10" ht="12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</row>
    <row r="110" spans="1:10" ht="12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</row>
    <row r="111" spans="1:10" ht="12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</row>
    <row r="112" spans="1:10" ht="12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</row>
    <row r="113" spans="1:10" ht="12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</row>
    <row r="114" spans="1:10" ht="12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ht="12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</row>
    <row r="116" spans="1:10" ht="12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</row>
    <row r="117" spans="1:10" ht="12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</row>
    <row r="118" spans="1:10" ht="12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</row>
    <row r="119" spans="1:10" ht="12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</row>
    <row r="120" spans="1:10" ht="12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ht="12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</row>
    <row r="122" spans="1:10" ht="12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</row>
    <row r="123" spans="1:10" ht="12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</row>
    <row r="124" spans="1:10" ht="12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</row>
    <row r="125" spans="1:10" ht="12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</row>
    <row r="126" spans="1:10" ht="12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</row>
    <row r="127" spans="1:10" ht="12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</row>
    <row r="128" spans="1:10" ht="12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</row>
    <row r="129" spans="1:10" ht="12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</row>
    <row r="130" spans="1:10" ht="12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</row>
    <row r="131" spans="1:10" ht="12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</row>
    <row r="132" spans="1:10" ht="12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</row>
    <row r="133" spans="1:10" ht="12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</row>
    <row r="134" spans="1:10" ht="12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</row>
    <row r="135" spans="1:10" ht="12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</row>
    <row r="136" spans="1:10" ht="12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</row>
    <row r="137" spans="1:10" ht="12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</row>
    <row r="138" spans="1:10" ht="12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</row>
    <row r="139" spans="1:10" ht="12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</row>
    <row r="140" spans="1:10" ht="12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ht="12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</row>
    <row r="142" spans="1:10" ht="12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</row>
    <row r="143" spans="1:10" ht="12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</row>
    <row r="144" spans="1:10" ht="12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</row>
    <row r="145" spans="1:10" ht="12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</row>
    <row r="146" spans="1:10" ht="12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</row>
    <row r="147" spans="1:10" ht="12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</row>
    <row r="148" spans="1:10" ht="12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</row>
    <row r="149" spans="1:10" ht="12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</row>
    <row r="150" spans="1:10" ht="12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</row>
    <row r="151" spans="1:10" ht="12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</row>
    <row r="152" spans="1:10" ht="12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</row>
    <row r="153" spans="1:10" ht="12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</row>
    <row r="154" spans="1:10" ht="12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</row>
    <row r="155" spans="1:10" ht="12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</row>
    <row r="156" spans="1:10" ht="12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</row>
    <row r="157" spans="1:10" ht="12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</row>
    <row r="158" spans="1:10" ht="12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</row>
    <row r="159" spans="1:10" ht="12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</row>
    <row r="160" spans="1:10" ht="12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</row>
    <row r="161" spans="1:10" ht="12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</row>
    <row r="162" spans="1:10" ht="12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</row>
    <row r="163" spans="1:10" ht="12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</row>
    <row r="164" spans="1:10" ht="12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</row>
    <row r="165" spans="1:10" ht="12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</row>
    <row r="166" spans="1:10" ht="12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</row>
    <row r="167" spans="1:10" ht="12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</row>
    <row r="168" spans="1:10" ht="12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</row>
    <row r="169" spans="1:10" ht="12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</row>
    <row r="170" spans="1:10" ht="12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</row>
    <row r="171" spans="1:10" ht="12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</row>
    <row r="172" spans="1:10" ht="12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</row>
    <row r="173" spans="1:10" ht="12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</row>
    <row r="174" spans="1:10" ht="12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</row>
    <row r="175" spans="1:10" ht="12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</row>
    <row r="176" spans="1:10" ht="12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</row>
    <row r="177" spans="1:10" ht="12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</row>
    <row r="178" spans="1:10" ht="12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</row>
    <row r="179" spans="1:10" ht="12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</row>
    <row r="180" spans="1:10" ht="12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</row>
    <row r="181" spans="1:10" ht="12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</row>
    <row r="182" spans="1:10" ht="12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</row>
    <row r="183" spans="1:10" ht="12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</row>
    <row r="184" spans="1:10" ht="12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</row>
    <row r="185" spans="1:10" ht="12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2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2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</row>
    <row r="188" spans="1:10" ht="12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2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ht="12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</row>
    <row r="191" spans="1:10" ht="12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</row>
    <row r="192" spans="1:10" ht="12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</row>
    <row r="193" spans="1:10" ht="12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</row>
    <row r="194" spans="1:10" ht="12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</row>
    <row r="195" spans="1:10" ht="12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</row>
    <row r="196" spans="1:10" ht="12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</row>
    <row r="197" spans="1:10" ht="12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</row>
    <row r="198" spans="1:10" ht="12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</row>
    <row r="199" spans="1:10" ht="12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</row>
    <row r="200" spans="1:10" ht="12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</row>
    <row r="201" spans="1:10" ht="12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</row>
    <row r="202" spans="1:10" ht="12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</row>
    <row r="203" spans="1:10" ht="12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</row>
    <row r="204" spans="1:10" ht="12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</row>
    <row r="205" spans="1:10" ht="12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</row>
    <row r="206" spans="1:10" ht="12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</row>
    <row r="207" spans="1:10" ht="12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</row>
    <row r="208" spans="1:10" ht="12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</row>
    <row r="209" spans="1:10" ht="12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</row>
    <row r="210" spans="1:10" ht="12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</row>
    <row r="211" spans="1:10" ht="12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</row>
    <row r="212" spans="1:10" ht="12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</row>
    <row r="213" spans="1:10" ht="12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</row>
    <row r="214" spans="1:10" ht="12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</row>
    <row r="215" spans="1:10" ht="12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</row>
    <row r="216" spans="1:10" ht="12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</row>
    <row r="217" spans="1:10" ht="12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</row>
    <row r="218" spans="1:10" ht="12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</row>
    <row r="219" spans="1:10" ht="12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</row>
    <row r="220" spans="1:10" ht="12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</row>
    <row r="221" spans="1:10" ht="15.75" customHeight="1"/>
    <row r="222" spans="1:10" ht="15.75" customHeight="1"/>
    <row r="223" spans="1:10" ht="15.75" customHeight="1"/>
    <row r="224" spans="1:10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C12:E12"/>
    <mergeCell ref="C17:D17"/>
    <mergeCell ref="A1:G1"/>
    <mergeCell ref="C9:E9"/>
    <mergeCell ref="C8:E8"/>
    <mergeCell ref="C7:E7"/>
    <mergeCell ref="C18:D18"/>
    <mergeCell ref="C14:E14"/>
    <mergeCell ref="C16:E16"/>
    <mergeCell ref="C15:E15"/>
    <mergeCell ref="C6:E6"/>
    <mergeCell ref="C4:E4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00"/>
  <sheetViews>
    <sheetView showGridLines="0" workbookViewId="0">
      <selection activeCell="B13" sqref="B13:G13"/>
    </sheetView>
  </sheetViews>
  <sheetFormatPr baseColWidth="10" defaultColWidth="14.44140625" defaultRowHeight="15" customHeight="1"/>
  <cols>
    <col min="1" max="1" width="29.21875" customWidth="1"/>
    <col min="2" max="2" width="12.109375" customWidth="1"/>
    <col min="3" max="3" width="4" customWidth="1"/>
    <col min="4" max="4" width="4.44140625" customWidth="1"/>
    <col min="5" max="5" width="4.88671875" customWidth="1"/>
    <col min="6" max="6" width="8.44140625" customWidth="1"/>
    <col min="7" max="7" width="9.5546875" customWidth="1"/>
    <col min="8" max="8" width="3.88671875" customWidth="1"/>
    <col min="9" max="9" width="6.109375" customWidth="1"/>
    <col min="10" max="10" width="1.88671875" customWidth="1"/>
    <col min="11" max="26" width="17.33203125" customWidth="1"/>
  </cols>
  <sheetData>
    <row r="1" spans="1:10" ht="26.25" customHeight="1">
      <c r="A1" s="103" t="s">
        <v>35</v>
      </c>
      <c r="B1" s="67"/>
      <c r="C1" s="67"/>
      <c r="D1" s="67"/>
      <c r="E1" s="67"/>
      <c r="F1" s="67"/>
      <c r="G1" s="68"/>
      <c r="H1" s="3"/>
      <c r="I1" s="3"/>
      <c r="J1" s="3"/>
    </row>
    <row r="2" spans="1:10" ht="14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4.4">
      <c r="A3" s="11" t="s">
        <v>45</v>
      </c>
      <c r="B3" s="2"/>
      <c r="C3" s="16"/>
      <c r="D3" s="16"/>
      <c r="E3" s="2"/>
      <c r="F3" s="2"/>
      <c r="G3" s="2"/>
      <c r="H3" s="2"/>
      <c r="I3" s="2"/>
      <c r="J3" s="2"/>
    </row>
    <row r="4" spans="1:10" ht="14.4">
      <c r="A4" s="17"/>
      <c r="B4" s="18" t="s">
        <v>39</v>
      </c>
      <c r="C4" s="77" t="s">
        <v>40</v>
      </c>
      <c r="D4" s="67"/>
      <c r="E4" s="68"/>
      <c r="F4" s="19" t="s">
        <v>4</v>
      </c>
      <c r="G4" s="47" t="s">
        <v>5</v>
      </c>
      <c r="H4" s="2"/>
      <c r="I4" s="2"/>
      <c r="J4" s="2"/>
    </row>
    <row r="5" spans="1:10" ht="16.5" customHeight="1">
      <c r="A5" s="21" t="s">
        <v>53</v>
      </c>
      <c r="B5" s="22"/>
      <c r="C5" s="83" t="s">
        <v>18</v>
      </c>
      <c r="D5" s="67"/>
      <c r="E5" s="67"/>
      <c r="F5" s="25">
        <v>1</v>
      </c>
      <c r="G5" s="21">
        <v>5</v>
      </c>
      <c r="H5" s="2"/>
      <c r="I5" s="2"/>
      <c r="J5" s="2"/>
    </row>
    <row r="6" spans="1:10" ht="17.25" customHeight="1">
      <c r="A6" s="21" t="s">
        <v>71</v>
      </c>
      <c r="B6" s="18" t="s">
        <v>12</v>
      </c>
      <c r="C6" s="77"/>
      <c r="D6" s="67"/>
      <c r="E6" s="68"/>
      <c r="F6" s="48">
        <v>3</v>
      </c>
      <c r="G6" s="38">
        <v>8</v>
      </c>
      <c r="H6" s="2"/>
      <c r="I6" s="2"/>
      <c r="J6" s="2"/>
    </row>
    <row r="7" spans="1:10" ht="16.5" customHeight="1">
      <c r="A7" s="21" t="s">
        <v>60</v>
      </c>
      <c r="B7" s="105" t="s">
        <v>69</v>
      </c>
      <c r="C7" s="77"/>
      <c r="D7" s="67"/>
      <c r="E7" s="68"/>
      <c r="F7" s="50">
        <v>3</v>
      </c>
      <c r="G7" s="21">
        <v>20</v>
      </c>
      <c r="H7" s="2"/>
      <c r="I7" s="2"/>
      <c r="J7" s="2"/>
    </row>
    <row r="8" spans="1:10" ht="17.25" customHeight="1">
      <c r="A8" s="21" t="s">
        <v>61</v>
      </c>
      <c r="B8" s="105" t="s">
        <v>69</v>
      </c>
      <c r="C8" s="78"/>
      <c r="D8" s="67"/>
      <c r="E8" s="68"/>
      <c r="F8" s="55">
        <v>3</v>
      </c>
      <c r="G8" s="21">
        <v>20</v>
      </c>
      <c r="H8" s="2"/>
      <c r="I8" s="2"/>
      <c r="J8" s="2"/>
    </row>
    <row r="9" spans="1:10" ht="14.4">
      <c r="H9" s="2"/>
      <c r="I9" s="2"/>
      <c r="J9" s="2"/>
    </row>
    <row r="10" spans="1:10" ht="14.4">
      <c r="H10" s="2"/>
      <c r="I10" s="2"/>
      <c r="J10" s="2"/>
    </row>
    <row r="11" spans="1:10" ht="21.75" customHeight="1">
      <c r="A11" s="109" t="s">
        <v>19</v>
      </c>
      <c r="B11" s="67"/>
      <c r="C11" s="67"/>
      <c r="D11" s="67"/>
      <c r="E11" s="67"/>
      <c r="F11" s="67"/>
      <c r="G11" s="68"/>
      <c r="H11" s="2"/>
      <c r="I11" s="2"/>
      <c r="J11" s="2"/>
    </row>
    <row r="12" spans="1:10" ht="14.4">
      <c r="A12" s="110" t="s">
        <v>74</v>
      </c>
      <c r="B12" s="111">
        <v>90</v>
      </c>
      <c r="C12" s="112"/>
      <c r="D12" s="112"/>
      <c r="E12" s="112"/>
      <c r="F12" s="112"/>
      <c r="G12" s="113"/>
      <c r="H12" s="2"/>
      <c r="I12" s="2"/>
      <c r="J12" s="2"/>
    </row>
    <row r="13" spans="1:10" ht="14.4">
      <c r="A13" s="27" t="s">
        <v>20</v>
      </c>
      <c r="B13" s="75">
        <f>B12/Inicio!B11</f>
        <v>0.81818181818181823</v>
      </c>
      <c r="C13" s="65"/>
      <c r="D13" s="65"/>
      <c r="E13" s="65"/>
      <c r="F13" s="65"/>
      <c r="G13" s="74"/>
      <c r="H13" s="2"/>
      <c r="I13" s="2"/>
      <c r="J13" s="2"/>
    </row>
    <row r="14" spans="1:10" ht="22.8">
      <c r="A14" s="98" t="s">
        <v>75</v>
      </c>
      <c r="B14" s="110" t="s">
        <v>76</v>
      </c>
      <c r="C14" s="117" t="s">
        <v>78</v>
      </c>
      <c r="D14" s="65"/>
      <c r="E14" s="65"/>
      <c r="F14" s="65"/>
      <c r="G14" s="74"/>
      <c r="H14" s="2"/>
      <c r="I14" s="2"/>
      <c r="J14" s="2"/>
    </row>
    <row r="15" spans="1:10" ht="27.6" customHeight="1">
      <c r="A15" s="71"/>
      <c r="B15" s="114" t="s">
        <v>77</v>
      </c>
      <c r="C15" s="115" t="s">
        <v>79</v>
      </c>
      <c r="D15" s="116"/>
      <c r="E15" s="116"/>
      <c r="F15" s="116"/>
      <c r="G15" s="56">
        <f>IF(B13&lt;85%,B12/0.875,IF(B13&gt;90%,B12/0.875))</f>
        <v>102.85714285714286</v>
      </c>
      <c r="H15" s="2"/>
      <c r="I15" s="2"/>
      <c r="J15" s="2"/>
    </row>
    <row r="16" spans="1:10" ht="14.4">
      <c r="H16" s="2"/>
      <c r="I16" s="2"/>
      <c r="J16" s="2"/>
    </row>
    <row r="17" spans="1:10" ht="14.4">
      <c r="A17" s="84"/>
      <c r="B17" s="65"/>
      <c r="C17" s="65"/>
      <c r="D17" s="65"/>
      <c r="E17" s="65"/>
      <c r="F17" s="65"/>
      <c r="G17" s="65"/>
      <c r="H17" s="2"/>
      <c r="I17" s="2"/>
      <c r="J17" s="2"/>
    </row>
    <row r="18" spans="1:10" ht="14.4">
      <c r="A18" s="57" t="s">
        <v>50</v>
      </c>
    </row>
    <row r="19" spans="1:10" ht="14.4">
      <c r="A19" s="17"/>
      <c r="B19" s="18" t="s">
        <v>39</v>
      </c>
      <c r="C19" s="77" t="s">
        <v>40</v>
      </c>
      <c r="D19" s="67"/>
      <c r="E19" s="68"/>
      <c r="F19" s="19" t="s">
        <v>4</v>
      </c>
      <c r="G19" s="47" t="s">
        <v>5</v>
      </c>
    </row>
    <row r="20" spans="1:10" ht="14.4">
      <c r="A20" s="21" t="s">
        <v>53</v>
      </c>
      <c r="B20" s="22"/>
      <c r="C20" s="83">
        <f>IF(Inicio!B7="kg",MROUND(Inicio!B11*0.75,2.5),MROUND(Inicio!B11*0.75,5))</f>
        <v>82.5</v>
      </c>
      <c r="D20" s="67"/>
      <c r="E20" s="67"/>
      <c r="F20" s="25">
        <v>12</v>
      </c>
      <c r="G20" s="21">
        <v>1</v>
      </c>
    </row>
    <row r="21" spans="1:10" ht="15.75" customHeight="1">
      <c r="A21" s="21" t="s">
        <v>60</v>
      </c>
      <c r="B21" s="105" t="s">
        <v>69</v>
      </c>
      <c r="C21" s="77"/>
      <c r="D21" s="67"/>
      <c r="E21" s="68"/>
      <c r="F21" s="50">
        <v>3</v>
      </c>
      <c r="G21" s="21">
        <v>20</v>
      </c>
    </row>
    <row r="22" spans="1:10" ht="15.75" customHeight="1">
      <c r="A22" s="21" t="s">
        <v>61</v>
      </c>
      <c r="B22" s="105" t="s">
        <v>69</v>
      </c>
      <c r="C22" s="78"/>
      <c r="D22" s="67"/>
      <c r="E22" s="68"/>
      <c r="F22" s="55">
        <v>3</v>
      </c>
      <c r="G22" s="21">
        <v>20</v>
      </c>
    </row>
    <row r="23" spans="1:10" ht="15.75" customHeight="1">
      <c r="A23" s="9"/>
      <c r="B23" s="2"/>
      <c r="C23" s="73"/>
      <c r="D23" s="65"/>
      <c r="E23" s="65"/>
      <c r="F23" s="1"/>
      <c r="G23" s="58"/>
    </row>
    <row r="24" spans="1:10" ht="15.75" customHeight="1">
      <c r="A24" s="2"/>
      <c r="B24" s="1"/>
      <c r="C24" s="82"/>
      <c r="D24" s="65"/>
      <c r="E24" s="65"/>
      <c r="F24" s="27"/>
      <c r="G24" s="2"/>
    </row>
    <row r="25" spans="1:10" ht="15.75" customHeight="1">
      <c r="A25" s="2"/>
      <c r="B25" s="2"/>
      <c r="C25" s="73"/>
      <c r="D25" s="65"/>
      <c r="E25" s="65"/>
      <c r="F25" s="2"/>
      <c r="G25" s="2"/>
    </row>
    <row r="26" spans="1:10" ht="15.75" customHeight="1">
      <c r="A26" s="2"/>
      <c r="B26" s="2"/>
      <c r="C26" s="64"/>
      <c r="D26" s="65"/>
      <c r="E26" s="65"/>
      <c r="F26" s="51"/>
      <c r="G26" s="2"/>
    </row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1">
    <mergeCell ref="C5:E5"/>
    <mergeCell ref="C8:E8"/>
    <mergeCell ref="C4:E4"/>
    <mergeCell ref="A1:G1"/>
    <mergeCell ref="B12:G12"/>
    <mergeCell ref="B13:G13"/>
    <mergeCell ref="A11:G11"/>
    <mergeCell ref="C6:E6"/>
    <mergeCell ref="C7:E7"/>
    <mergeCell ref="C20:E20"/>
    <mergeCell ref="C21:E21"/>
    <mergeCell ref="C19:E19"/>
    <mergeCell ref="A14:A15"/>
    <mergeCell ref="C15:F15"/>
    <mergeCell ref="A17:G17"/>
    <mergeCell ref="C14:G14"/>
    <mergeCell ref="C23:E23"/>
    <mergeCell ref="C25:E25"/>
    <mergeCell ref="C24:E24"/>
    <mergeCell ref="C26:E26"/>
    <mergeCell ref="C22:E22"/>
  </mergeCells>
  <conditionalFormatting sqref="G15">
    <cfRule type="containsText" dxfId="0" priority="1" operator="containsText" text="F">
      <formula>NOT(ISERROR(SEARCH(("F"),(G15))))</formula>
    </cfRule>
  </conditionalFormatting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000"/>
  <sheetViews>
    <sheetView showGridLines="0" workbookViewId="0">
      <selection activeCell="B15" sqref="B15"/>
    </sheetView>
  </sheetViews>
  <sheetFormatPr baseColWidth="10" defaultColWidth="14.44140625" defaultRowHeight="15" customHeight="1"/>
  <cols>
    <col min="1" max="1" width="18.77734375" bestFit="1" customWidth="1"/>
    <col min="2" max="2" width="10.6640625" customWidth="1"/>
    <col min="3" max="3" width="4.33203125" customWidth="1"/>
    <col min="4" max="4" width="4.6640625" customWidth="1"/>
    <col min="5" max="5" width="5.5546875" customWidth="1"/>
    <col min="6" max="6" width="10.5546875" customWidth="1"/>
    <col min="7" max="7" width="9.5546875" customWidth="1"/>
    <col min="8" max="8" width="6.44140625" customWidth="1"/>
    <col min="9" max="9" width="3.5546875" customWidth="1"/>
    <col min="10" max="10" width="2.6640625" customWidth="1"/>
    <col min="11" max="26" width="17.33203125" customWidth="1"/>
  </cols>
  <sheetData>
    <row r="1" spans="1:10" ht="27" customHeight="1">
      <c r="A1" s="103" t="s">
        <v>36</v>
      </c>
      <c r="B1" s="67"/>
      <c r="C1" s="67"/>
      <c r="D1" s="67"/>
      <c r="E1" s="67"/>
      <c r="F1" s="67"/>
      <c r="G1" s="68"/>
      <c r="H1" s="3"/>
      <c r="I1" s="3"/>
      <c r="J1" s="3"/>
    </row>
    <row r="2" spans="1:10" ht="14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4.4">
      <c r="A3" s="11" t="s">
        <v>41</v>
      </c>
      <c r="B3" s="2"/>
      <c r="C3" s="16"/>
      <c r="D3" s="16"/>
      <c r="E3" s="2"/>
      <c r="F3" s="2"/>
      <c r="G3" s="2"/>
      <c r="H3" s="2"/>
      <c r="I3" s="2"/>
      <c r="J3" s="2"/>
    </row>
    <row r="4" spans="1:10" ht="14.4">
      <c r="A4" s="17"/>
      <c r="B4" s="18" t="s">
        <v>39</v>
      </c>
      <c r="C4" s="77" t="s">
        <v>40</v>
      </c>
      <c r="D4" s="67"/>
      <c r="E4" s="68"/>
      <c r="F4" s="19" t="s">
        <v>4</v>
      </c>
      <c r="G4" s="47" t="s">
        <v>5</v>
      </c>
      <c r="H4" s="2"/>
      <c r="I4" s="2"/>
      <c r="J4" s="2"/>
    </row>
    <row r="5" spans="1:10" ht="14.4">
      <c r="A5" s="21" t="s">
        <v>53</v>
      </c>
      <c r="B5" s="22"/>
      <c r="C5" s="83">
        <f>IF(Inicio!B7="kg",MROUND(Inicio!B11*0.9,2.5),MROUND(Inicio!B11*0.9,5))</f>
        <v>100</v>
      </c>
      <c r="D5" s="67"/>
      <c r="E5" s="67"/>
      <c r="F5" s="23">
        <v>1</v>
      </c>
      <c r="G5" s="21">
        <v>3</v>
      </c>
      <c r="H5" s="2"/>
      <c r="I5" s="2"/>
      <c r="J5" s="2"/>
    </row>
    <row r="6" spans="1:10" ht="14.4">
      <c r="A6" s="21" t="s">
        <v>71</v>
      </c>
      <c r="B6" s="105" t="s">
        <v>70</v>
      </c>
      <c r="C6" s="77"/>
      <c r="D6" s="67"/>
      <c r="E6" s="68"/>
      <c r="F6" s="48">
        <v>2</v>
      </c>
      <c r="G6" s="38">
        <v>6</v>
      </c>
      <c r="H6" s="2"/>
      <c r="I6" s="2"/>
      <c r="J6" s="2"/>
    </row>
    <row r="7" spans="1:10" ht="14.4">
      <c r="A7" s="21" t="s">
        <v>60</v>
      </c>
      <c r="B7" s="18" t="s">
        <v>64</v>
      </c>
      <c r="C7" s="77"/>
      <c r="D7" s="67"/>
      <c r="E7" s="68"/>
      <c r="F7" s="50">
        <v>1</v>
      </c>
      <c r="G7" s="21">
        <v>20</v>
      </c>
      <c r="H7" s="2"/>
      <c r="I7" s="2"/>
      <c r="J7" s="2"/>
    </row>
    <row r="8" spans="1:10" ht="14.4">
      <c r="A8" s="21" t="s">
        <v>61</v>
      </c>
      <c r="B8" s="54" t="s">
        <v>64</v>
      </c>
      <c r="C8" s="78"/>
      <c r="D8" s="67"/>
      <c r="E8" s="68"/>
      <c r="F8" s="35">
        <v>1</v>
      </c>
      <c r="G8" s="21">
        <v>20</v>
      </c>
      <c r="H8" s="2"/>
      <c r="I8" s="2"/>
      <c r="J8" s="2"/>
    </row>
    <row r="9" spans="1:10" ht="14.4">
      <c r="H9" s="2"/>
      <c r="I9" s="2"/>
      <c r="J9" s="2"/>
    </row>
    <row r="10" spans="1:10" ht="14.4">
      <c r="A10" s="57" t="s">
        <v>46</v>
      </c>
      <c r="H10" s="2"/>
      <c r="I10" s="2"/>
      <c r="J10" s="2"/>
    </row>
    <row r="11" spans="1:10" ht="14.4">
      <c r="A11" s="17"/>
      <c r="B11" s="18" t="s">
        <v>39</v>
      </c>
      <c r="C11" s="77" t="s">
        <v>40</v>
      </c>
      <c r="D11" s="67"/>
      <c r="E11" s="68"/>
      <c r="F11" s="19" t="s">
        <v>4</v>
      </c>
      <c r="G11" s="47" t="s">
        <v>5</v>
      </c>
      <c r="H11" s="2"/>
      <c r="I11" s="2"/>
      <c r="J11" s="2"/>
    </row>
    <row r="12" spans="1:10" ht="14.4">
      <c r="A12" s="21" t="s">
        <v>53</v>
      </c>
      <c r="B12" s="22"/>
      <c r="C12" s="83">
        <f>IF(Inicio!B7="kg",MROUND(Inicio!B11*0.75 + 2.5,2.5),MROUND(Inicio!B11*0.75 + 5,5))</f>
        <v>85</v>
      </c>
      <c r="D12" s="67"/>
      <c r="E12" s="67"/>
      <c r="F12" s="23">
        <v>12</v>
      </c>
      <c r="G12" s="21">
        <v>1</v>
      </c>
      <c r="H12" s="2"/>
      <c r="I12" s="2"/>
      <c r="J12" s="2"/>
    </row>
    <row r="13" spans="1:10" ht="14.4">
      <c r="A13" s="21" t="s">
        <v>60</v>
      </c>
      <c r="B13" s="105" t="s">
        <v>69</v>
      </c>
      <c r="C13" s="77"/>
      <c r="D13" s="67"/>
      <c r="E13" s="68"/>
      <c r="F13" s="50">
        <v>3</v>
      </c>
      <c r="G13" s="21">
        <v>20</v>
      </c>
      <c r="H13" s="2"/>
      <c r="I13" s="2"/>
      <c r="J13" s="2"/>
    </row>
    <row r="14" spans="1:10" ht="14.4">
      <c r="A14" s="21" t="s">
        <v>61</v>
      </c>
      <c r="B14" s="105" t="s">
        <v>69</v>
      </c>
      <c r="C14" s="78"/>
      <c r="D14" s="67"/>
      <c r="E14" s="68"/>
      <c r="F14" s="35">
        <v>3</v>
      </c>
      <c r="G14" s="21">
        <v>20</v>
      </c>
      <c r="H14" s="2"/>
      <c r="I14" s="2"/>
      <c r="J14" s="2"/>
    </row>
    <row r="15" spans="1:10" ht="14.4">
      <c r="H15" s="2"/>
      <c r="I15" s="2"/>
      <c r="J15" s="2"/>
    </row>
    <row r="16" spans="1:10" ht="14.4">
      <c r="A16" s="11" t="s">
        <v>49</v>
      </c>
      <c r="B16" s="2"/>
      <c r="C16" s="2"/>
      <c r="D16" s="2"/>
      <c r="E16" s="2"/>
      <c r="F16" s="2"/>
      <c r="G16" s="2"/>
    </row>
    <row r="17" spans="1:7" ht="14.4">
      <c r="A17" s="17"/>
      <c r="B17" s="18" t="s">
        <v>39</v>
      </c>
      <c r="C17" s="77" t="s">
        <v>40</v>
      </c>
      <c r="D17" s="67"/>
      <c r="E17" s="67"/>
      <c r="F17" s="18" t="s">
        <v>4</v>
      </c>
      <c r="G17" s="47" t="s">
        <v>5</v>
      </c>
    </row>
    <row r="18" spans="1:7" ht="14.4">
      <c r="A18" s="21" t="s">
        <v>53</v>
      </c>
      <c r="B18" s="22"/>
      <c r="C18" s="85">
        <f>IF(Inicio!B7="kg",MROUND(Inicio!B11*0.9 +2.5,2.5),MROUND(Inicio!B11*0.9 + 5,5))</f>
        <v>102.5</v>
      </c>
      <c r="D18" s="67"/>
      <c r="E18" s="67"/>
      <c r="F18" s="48">
        <v>3</v>
      </c>
      <c r="G18" s="21">
        <v>1</v>
      </c>
    </row>
    <row r="19" spans="1:7" ht="14.4">
      <c r="A19" s="21" t="s">
        <v>60</v>
      </c>
      <c r="B19" s="18" t="s">
        <v>64</v>
      </c>
      <c r="C19" s="77"/>
      <c r="D19" s="67"/>
      <c r="E19" s="67"/>
      <c r="F19" s="21">
        <v>1</v>
      </c>
      <c r="G19" s="21">
        <v>20</v>
      </c>
    </row>
    <row r="20" spans="1:7" ht="14.4">
      <c r="A20" s="21" t="s">
        <v>61</v>
      </c>
      <c r="B20" s="18" t="s">
        <v>64</v>
      </c>
      <c r="C20" s="78"/>
      <c r="D20" s="67"/>
      <c r="E20" s="67"/>
      <c r="F20" s="38">
        <v>1</v>
      </c>
      <c r="G20" s="21">
        <v>20</v>
      </c>
    </row>
    <row r="21" spans="1:7" ht="15.75" customHeight="1"/>
    <row r="22" spans="1:7" ht="15.75" customHeight="1"/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C4:E4"/>
    <mergeCell ref="A1:G1"/>
    <mergeCell ref="C12:E12"/>
    <mergeCell ref="C17:E17"/>
    <mergeCell ref="C18:E18"/>
    <mergeCell ref="C5:E5"/>
    <mergeCell ref="C11:E11"/>
    <mergeCell ref="C8:E8"/>
    <mergeCell ref="C6:E6"/>
    <mergeCell ref="C7:E7"/>
    <mergeCell ref="C19:E19"/>
    <mergeCell ref="C20:E20"/>
    <mergeCell ref="C13:E13"/>
    <mergeCell ref="C14:E14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000"/>
  <sheetViews>
    <sheetView showGridLines="0" workbookViewId="0">
      <selection activeCell="B20" sqref="B20"/>
    </sheetView>
  </sheetViews>
  <sheetFormatPr baseColWidth="10" defaultColWidth="14.44140625" defaultRowHeight="15" customHeight="1"/>
  <cols>
    <col min="1" max="1" width="14.44140625" customWidth="1"/>
    <col min="2" max="2" width="10.109375" customWidth="1"/>
    <col min="3" max="3" width="5.33203125" customWidth="1"/>
    <col min="4" max="4" width="4.109375" customWidth="1"/>
    <col min="5" max="5" width="5.33203125" customWidth="1"/>
    <col min="6" max="6" width="10.88671875" customWidth="1"/>
    <col min="7" max="7" width="11.5546875" customWidth="1"/>
    <col min="8" max="9" width="3.44140625" customWidth="1"/>
    <col min="10" max="10" width="2.6640625" customWidth="1"/>
    <col min="11" max="26" width="17.33203125" customWidth="1"/>
  </cols>
  <sheetData>
    <row r="1" spans="1:10" ht="25.5" customHeight="1">
      <c r="A1" s="66" t="s">
        <v>37</v>
      </c>
      <c r="B1" s="67"/>
      <c r="C1" s="67"/>
      <c r="D1" s="67"/>
      <c r="E1" s="67"/>
      <c r="F1" s="67"/>
      <c r="G1" s="68"/>
      <c r="H1" s="3"/>
      <c r="I1" s="3"/>
      <c r="J1" s="3"/>
    </row>
    <row r="2" spans="1:10" ht="14.4">
      <c r="A2" s="4"/>
      <c r="B2" s="4"/>
      <c r="C2" s="4"/>
      <c r="D2" s="4"/>
      <c r="E2" s="4"/>
      <c r="F2" s="4"/>
      <c r="G2" s="4"/>
      <c r="H2" s="2"/>
      <c r="I2" s="2"/>
      <c r="J2" s="2"/>
    </row>
    <row r="3" spans="1:10" ht="14.4">
      <c r="A3" s="11" t="s">
        <v>41</v>
      </c>
      <c r="B3" s="2"/>
      <c r="C3" s="16"/>
      <c r="D3" s="16"/>
      <c r="E3" s="2"/>
      <c r="F3" s="2"/>
      <c r="G3" s="2"/>
      <c r="H3" s="2"/>
      <c r="I3" s="2"/>
      <c r="J3" s="2"/>
    </row>
    <row r="4" spans="1:10" ht="14.4">
      <c r="A4" s="17"/>
      <c r="B4" s="60" t="s">
        <v>39</v>
      </c>
      <c r="C4" s="77" t="s">
        <v>40</v>
      </c>
      <c r="D4" s="67"/>
      <c r="E4" s="68"/>
      <c r="F4" s="19" t="s">
        <v>4</v>
      </c>
      <c r="G4" s="47" t="s">
        <v>5</v>
      </c>
      <c r="H4" s="2"/>
      <c r="I4" s="2"/>
      <c r="J4" s="2"/>
    </row>
    <row r="5" spans="1:10" ht="14.4">
      <c r="A5" s="21" t="s">
        <v>53</v>
      </c>
      <c r="B5" s="61"/>
      <c r="C5" s="30">
        <f>IF(Inicio!B7="kg",MROUND(Inicio!B11*0.9 +2.5,2.5),MROUND(Inicio!B11*0.9 + 5,5))</f>
        <v>102.5</v>
      </c>
      <c r="D5" s="18" t="s">
        <v>17</v>
      </c>
      <c r="E5" s="19">
        <f>IF(Inicio!B7="kg",MROUND(Inicio!B11*0.925 + 2.5,2.5),MROUND(Inicio!B11*0.925 + 5,5))</f>
        <v>105</v>
      </c>
      <c r="F5" s="23">
        <v>1</v>
      </c>
      <c r="G5" s="21">
        <v>3</v>
      </c>
      <c r="H5" s="2"/>
      <c r="I5" s="2"/>
      <c r="J5" s="2"/>
    </row>
    <row r="6" spans="1:10" ht="14.4">
      <c r="A6" s="21" t="s">
        <v>72</v>
      </c>
      <c r="B6" s="107" t="s">
        <v>70</v>
      </c>
      <c r="C6" s="77"/>
      <c r="D6" s="67"/>
      <c r="E6" s="68"/>
      <c r="F6" s="48">
        <v>2</v>
      </c>
      <c r="G6" s="38">
        <v>4</v>
      </c>
      <c r="H6" s="2"/>
      <c r="I6" s="2"/>
      <c r="J6" s="2"/>
    </row>
    <row r="7" spans="1:10" ht="14.4">
      <c r="A7" s="21" t="s">
        <v>60</v>
      </c>
      <c r="B7" s="62" t="s">
        <v>64</v>
      </c>
      <c r="C7" s="77"/>
      <c r="D7" s="67"/>
      <c r="E7" s="68"/>
      <c r="F7" s="50">
        <v>1</v>
      </c>
      <c r="G7" s="21">
        <v>20</v>
      </c>
      <c r="H7" s="2"/>
      <c r="I7" s="2"/>
      <c r="J7" s="2"/>
    </row>
    <row r="8" spans="1:10" ht="14.4">
      <c r="A8" s="21" t="s">
        <v>61</v>
      </c>
      <c r="B8" s="54" t="s">
        <v>64</v>
      </c>
      <c r="C8" s="78"/>
      <c r="D8" s="67"/>
      <c r="E8" s="68"/>
      <c r="F8" s="35">
        <v>1</v>
      </c>
      <c r="G8" s="21">
        <v>20</v>
      </c>
      <c r="H8" s="2"/>
      <c r="I8" s="2"/>
      <c r="J8" s="2"/>
    </row>
    <row r="9" spans="1:10" ht="14.4">
      <c r="H9" s="2"/>
      <c r="I9" s="2"/>
      <c r="J9" s="2"/>
    </row>
    <row r="10" spans="1:10" ht="14.4">
      <c r="A10" s="57" t="s">
        <v>46</v>
      </c>
      <c r="H10" s="2"/>
      <c r="I10" s="2"/>
      <c r="J10" s="2"/>
    </row>
    <row r="11" spans="1:10" ht="14.4">
      <c r="A11" s="17"/>
      <c r="B11" s="60" t="s">
        <v>39</v>
      </c>
      <c r="C11" s="77" t="s">
        <v>40</v>
      </c>
      <c r="D11" s="67"/>
      <c r="E11" s="68"/>
      <c r="F11" s="19" t="s">
        <v>4</v>
      </c>
      <c r="G11" s="47" t="s">
        <v>5</v>
      </c>
      <c r="H11" s="2"/>
      <c r="I11" s="2"/>
      <c r="J11" s="2"/>
    </row>
    <row r="12" spans="1:10" ht="14.4">
      <c r="A12" s="21" t="s">
        <v>53</v>
      </c>
      <c r="B12" s="61"/>
      <c r="C12" s="77">
        <f>IF(Inicio!B7="kg",MROUND(Inicio!B11*0.75 + 5,2.5),MROUND(Inicio!B11*0.75 + 10,5))</f>
        <v>87.5</v>
      </c>
      <c r="D12" s="67"/>
      <c r="E12" s="67"/>
      <c r="F12" s="23">
        <v>12</v>
      </c>
      <c r="G12" s="21">
        <v>1</v>
      </c>
      <c r="H12" s="2"/>
      <c r="I12" s="2"/>
      <c r="J12" s="2"/>
    </row>
    <row r="13" spans="1:10" ht="14.4">
      <c r="A13" s="21" t="s">
        <v>60</v>
      </c>
      <c r="B13" s="107" t="s">
        <v>69</v>
      </c>
      <c r="C13" s="77"/>
      <c r="D13" s="67"/>
      <c r="E13" s="68"/>
      <c r="F13" s="50">
        <v>3</v>
      </c>
      <c r="G13" s="21">
        <v>20</v>
      </c>
      <c r="H13" s="2"/>
      <c r="I13" s="2"/>
      <c r="J13" s="2"/>
    </row>
    <row r="14" spans="1:10" ht="14.4">
      <c r="A14" s="21" t="s">
        <v>61</v>
      </c>
      <c r="B14" s="108" t="s">
        <v>69</v>
      </c>
      <c r="C14" s="78"/>
      <c r="D14" s="67"/>
      <c r="E14" s="68"/>
      <c r="F14" s="35">
        <v>3</v>
      </c>
      <c r="G14" s="21">
        <v>20</v>
      </c>
      <c r="H14" s="2"/>
      <c r="I14" s="2"/>
      <c r="J14" s="2"/>
    </row>
    <row r="15" spans="1:10" ht="14.4">
      <c r="H15" s="2"/>
      <c r="I15" s="2"/>
      <c r="J15" s="2"/>
    </row>
    <row r="16" spans="1:10" ht="14.4">
      <c r="A16" s="11" t="s">
        <v>49</v>
      </c>
      <c r="B16" s="2"/>
      <c r="C16" s="2"/>
      <c r="D16" s="2"/>
      <c r="E16" s="2"/>
      <c r="F16" s="2"/>
      <c r="G16" s="2"/>
    </row>
    <row r="17" spans="1:7" ht="14.4">
      <c r="A17" s="17"/>
      <c r="B17" s="60" t="s">
        <v>39</v>
      </c>
      <c r="C17" s="77" t="s">
        <v>40</v>
      </c>
      <c r="D17" s="67"/>
      <c r="E17" s="67"/>
      <c r="F17" s="18" t="s">
        <v>4</v>
      </c>
      <c r="G17" s="47" t="s">
        <v>5</v>
      </c>
    </row>
    <row r="18" spans="1:7" ht="14.4">
      <c r="A18" s="21" t="s">
        <v>53</v>
      </c>
      <c r="B18" s="61"/>
      <c r="C18" s="59">
        <f>IF(Inicio!B7="kg",MROUND(Inicio!B11*0.9 +5,2.5),MROUND(Inicio!B11*0.9+10,5))</f>
        <v>105</v>
      </c>
      <c r="D18" s="47" t="s">
        <v>17</v>
      </c>
      <c r="E18" s="47">
        <f>IF(Inicio!B7="kg",MROUND(Inicio!B11*0.925 + 5,2.5),MROUND(Inicio!B11*0.925 + 10,5))</f>
        <v>107.5</v>
      </c>
      <c r="F18" s="48">
        <v>3</v>
      </c>
      <c r="G18" s="21">
        <v>1</v>
      </c>
    </row>
    <row r="19" spans="1:7" ht="14.4">
      <c r="A19" s="21" t="str">
        <f>Inicio!B14</f>
        <v>Pin Squat</v>
      </c>
      <c r="B19" s="107" t="s">
        <v>69</v>
      </c>
      <c r="C19" s="77"/>
      <c r="D19" s="67"/>
      <c r="E19" s="67"/>
      <c r="F19" s="21">
        <v>1</v>
      </c>
      <c r="G19" s="21">
        <v>3</v>
      </c>
    </row>
    <row r="20" spans="1:7" ht="14.4">
      <c r="A20" s="21" t="s">
        <v>60</v>
      </c>
      <c r="B20" s="62" t="s">
        <v>64</v>
      </c>
      <c r="C20" s="77"/>
      <c r="D20" s="67"/>
      <c r="E20" s="67"/>
      <c r="F20" s="21">
        <v>1</v>
      </c>
      <c r="G20" s="21">
        <v>20</v>
      </c>
    </row>
    <row r="21" spans="1:7" ht="15.75" customHeight="1">
      <c r="A21" s="21" t="s">
        <v>61</v>
      </c>
      <c r="B21" s="54" t="s">
        <v>64</v>
      </c>
      <c r="C21" s="78"/>
      <c r="D21" s="67"/>
      <c r="E21" s="67"/>
      <c r="F21" s="38">
        <v>1</v>
      </c>
      <c r="G21" s="21">
        <v>20</v>
      </c>
    </row>
    <row r="22" spans="1:7" ht="19.5" customHeight="1"/>
    <row r="23" spans="1:7" ht="15.75" customHeight="1">
      <c r="A23" s="87" t="s">
        <v>68</v>
      </c>
      <c r="B23" s="88"/>
      <c r="C23" s="88"/>
      <c r="D23" s="88"/>
      <c r="E23" s="88"/>
      <c r="F23" s="88"/>
      <c r="G23" s="89"/>
    </row>
    <row r="24" spans="1:7" ht="28.2" customHeight="1">
      <c r="A24" s="90"/>
      <c r="B24" s="91"/>
      <c r="C24" s="91"/>
      <c r="D24" s="91"/>
      <c r="E24" s="91"/>
      <c r="F24" s="91"/>
      <c r="G24" s="92"/>
    </row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C20:E20"/>
    <mergeCell ref="C21:E21"/>
    <mergeCell ref="A23:G24"/>
    <mergeCell ref="C6:E6"/>
    <mergeCell ref="A1:G1"/>
    <mergeCell ref="C4:E4"/>
    <mergeCell ref="C13:E13"/>
    <mergeCell ref="C14:E14"/>
    <mergeCell ref="C11:E11"/>
    <mergeCell ref="C12:E12"/>
    <mergeCell ref="C7:E7"/>
    <mergeCell ref="C8:E8"/>
    <mergeCell ref="C19:E19"/>
    <mergeCell ref="C17:E1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Semana 1</vt:lpstr>
      <vt:lpstr>Semana 2</vt:lpstr>
      <vt:lpstr>Semana 3</vt:lpstr>
      <vt:lpstr>Semana 4</vt:lpstr>
      <vt:lpstr>Semana 5</vt:lpstr>
      <vt:lpstr>Semana 6</vt:lpstr>
      <vt:lpstr>Semana 7</vt:lpstr>
      <vt:lpstr>Semana 8</vt:lpstr>
      <vt:lpstr>Semana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2020-11-22T13:02:29Z</dcterms:modified>
</cp:coreProperties>
</file>