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iclo The Juggernaut Method" sheetId="1" r:id="rId4"/>
  </sheets>
  <definedNames/>
  <calcPr/>
  <extLst>
    <ext uri="GoogleSheetsCustomDataVersion1">
      <go:sheetsCustomData xmlns:go="http://customooxmlschemas.google.com/" r:id="rId5" roundtripDataSignature="AMtx7misKLmcKU8O0fkRDmWhaD3043axLA=="/>
    </ext>
  </extLst>
</workbook>
</file>

<file path=xl/sharedStrings.xml><?xml version="1.0" encoding="utf-8"?>
<sst xmlns="http://schemas.openxmlformats.org/spreadsheetml/2006/main" count="308" uniqueCount="44">
  <si>
    <t>WWW.BIBLIOTECADERUTINAS.COM</t>
  </si>
  <si>
    <t>Calculadora 1RM (Para introducir luego en las celdas amarillas)</t>
  </si>
  <si>
    <t>Training Maxes (90% 1RM)</t>
  </si>
  <si>
    <t>Introducir 1RM</t>
  </si>
  <si>
    <t>1RM Estimado</t>
  </si>
  <si>
    <t>Peso Usado</t>
  </si>
  <si>
    <t>Reps conseguidas</t>
  </si>
  <si>
    <t>Press de banca</t>
  </si>
  <si>
    <t>Sentadilla</t>
  </si>
  <si>
    <t>Press militar</t>
  </si>
  <si>
    <t>Peso muerto</t>
  </si>
  <si>
    <t xml:space="preserve">Mesociclo 10s </t>
  </si>
  <si>
    <t>Fase acumulación- Semana 1</t>
  </si>
  <si>
    <t>Fase intensificación- Semana 2</t>
  </si>
  <si>
    <t>Fase realización- Semana 3</t>
  </si>
  <si>
    <t>Fase descarga- Semana 4</t>
  </si>
  <si>
    <t>Peso</t>
  </si>
  <si>
    <t>Reps</t>
  </si>
  <si>
    <t>Fallo</t>
  </si>
  <si>
    <t>-</t>
  </si>
  <si>
    <t>RIR 2-3</t>
  </si>
  <si>
    <t>10+</t>
  </si>
  <si>
    <t>RIR 1-2</t>
  </si>
  <si>
    <t>Calculadora nuevo 1RM</t>
  </si>
  <si>
    <t>Rep Standard</t>
  </si>
  <si>
    <t xml:space="preserve">Fallo Reps </t>
  </si>
  <si>
    <t>Fase acumulación- Semana 5</t>
  </si>
  <si>
    <t>Fase intensificación- Semana 6</t>
  </si>
  <si>
    <t>Fase realización- Semana 7</t>
  </si>
  <si>
    <t>Fase descarga- Semana 8</t>
  </si>
  <si>
    <t>Mesociclo 8s</t>
  </si>
  <si>
    <t>8+</t>
  </si>
  <si>
    <t>Fase acumulación- Semana 9</t>
  </si>
  <si>
    <t>Fase intensificación- Semana 10</t>
  </si>
  <si>
    <t>Fase realización- Semana 11</t>
  </si>
  <si>
    <t>Fase descarga- Semana 12</t>
  </si>
  <si>
    <t>Mesociclo 5s</t>
  </si>
  <si>
    <t>5+</t>
  </si>
  <si>
    <t>Fase acumulación- Semana 13</t>
  </si>
  <si>
    <t>Fase intensificación- Semana 14</t>
  </si>
  <si>
    <t>Fase realización- Semana 15</t>
  </si>
  <si>
    <t>Fase descarga- Semana 16</t>
  </si>
  <si>
    <t>Mesociclo 3s</t>
  </si>
  <si>
    <t>3+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</si>
</sst>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rgb="FF000000"/>
      <name val="Calibri"/>
    </font>
    <font>
      <b/>
      <u/>
      <sz val="11.0"/>
      <color theme="10"/>
      <name val="Calibri"/>
    </font>
    <font/>
    <font>
      <sz val="11.0"/>
      <color theme="1"/>
      <name val="Arial"/>
    </font>
    <font>
      <b/>
      <i/>
      <sz val="13.0"/>
      <color rgb="FF000000"/>
      <name val="Calibri"/>
    </font>
    <font>
      <sz val="10.0"/>
      <color theme="1"/>
      <name val="Verdana"/>
    </font>
    <font>
      <b/>
      <i/>
      <sz val="12.0"/>
      <color rgb="FF000000"/>
      <name val="Calibri"/>
    </font>
    <font>
      <i/>
      <sz val="11.0"/>
      <color rgb="FF000000"/>
      <name val="Calibri"/>
    </font>
    <font>
      <b/>
      <sz val="11.0"/>
      <color rgb="FF000000"/>
      <name val="Calibri"/>
    </font>
    <font>
      <b/>
      <sz val="20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  <font>
      <b/>
      <i/>
      <sz val="11.0"/>
      <color rgb="FF000000"/>
      <name val="Calibri"/>
    </font>
    <font>
      <b/>
      <u/>
      <sz val="11.0"/>
      <color rgb="FF000000"/>
      <name val="Calibri"/>
    </font>
    <font>
      <b/>
      <u/>
      <sz val="11.0"/>
      <color rgb="FF000000"/>
      <name val="Calibri"/>
    </font>
  </fonts>
  <fills count="7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9E2F3"/>
        <bgColor rgb="FFD9E2F3"/>
      </patternFill>
    </fill>
    <fill>
      <patternFill patternType="solid">
        <fgColor rgb="FFB4C6E7"/>
        <bgColor rgb="FFB4C6E7"/>
      </patternFill>
    </fill>
    <fill>
      <patternFill patternType="solid">
        <fgColor rgb="FF8EAADB"/>
        <bgColor rgb="FF8EAADB"/>
      </patternFill>
    </fill>
    <fill>
      <patternFill patternType="solid">
        <fgColor rgb="FF2F5496"/>
        <bgColor rgb="FF2F5496"/>
      </patternFill>
    </fill>
  </fills>
  <borders count="27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</border>
    <border>
      <left/>
      <right style="medium">
        <color rgb="FF000000"/>
      </right>
      <top style="medium">
        <color rgb="FF000000"/>
      </top>
      <bottom/>
    </border>
    <border>
      <right style="medium">
        <color rgb="FF000000"/>
      </right>
    </border>
    <border>
      <left style="medium">
        <color rgb="FF000000"/>
      </left>
    </border>
    <border>
      <left/>
      <right style="medium">
        <color rgb="FF000000"/>
      </right>
      <top/>
      <bottom/>
    </border>
    <border>
      <left style="medium">
        <color rgb="FF000000"/>
      </lef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thick">
        <color rgb="FF000000"/>
      </right>
    </border>
    <border>
      <left style="thick">
        <color rgb="FF000000"/>
      </left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6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0" fillId="0" fontId="0" numFmtId="0" xfId="0" applyFont="1"/>
    <xf borderId="0" fillId="0" fontId="0" numFmtId="0" xfId="0" applyAlignment="1" applyFont="1">
      <alignment horizontal="left"/>
    </xf>
    <xf borderId="0" fillId="0" fontId="0" numFmtId="0" xfId="0" applyAlignment="1" applyFont="1">
      <alignment horizontal="center"/>
    </xf>
    <xf borderId="1" fillId="0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/>
    </xf>
    <xf borderId="4" fillId="0" fontId="6" numFmtId="0" xfId="0" applyAlignment="1" applyBorder="1" applyFont="1">
      <alignment horizontal="center"/>
    </xf>
    <xf borderId="5" fillId="0" fontId="2" numFmtId="0" xfId="0" applyBorder="1" applyFont="1"/>
    <xf borderId="6" fillId="0" fontId="6" numFmtId="0" xfId="0" applyAlignment="1" applyBorder="1" applyFont="1">
      <alignment horizontal="center"/>
    </xf>
    <xf borderId="4" fillId="0" fontId="7" numFmtId="0" xfId="0" applyAlignment="1" applyBorder="1" applyFont="1">
      <alignment horizontal="center"/>
    </xf>
    <xf borderId="7" fillId="0" fontId="2" numFmtId="0" xfId="0" applyBorder="1" applyFont="1"/>
    <xf borderId="1" fillId="0" fontId="7" numFmtId="0" xfId="0" applyAlignment="1" applyBorder="1" applyFont="1">
      <alignment horizontal="center"/>
    </xf>
    <xf borderId="3" fillId="0" fontId="7" numFmtId="0" xfId="0" applyAlignment="1" applyBorder="1" applyFont="1">
      <alignment horizontal="center"/>
    </xf>
    <xf borderId="4" fillId="0" fontId="8" numFmtId="0" xfId="0" applyAlignment="1" applyBorder="1" applyFont="1">
      <alignment horizontal="center"/>
    </xf>
    <xf borderId="5" fillId="0" fontId="0" numFmtId="0" xfId="0" applyAlignment="1" applyBorder="1" applyFont="1">
      <alignment horizontal="center"/>
    </xf>
    <xf borderId="8" fillId="2" fontId="0" numFmtId="0" xfId="0" applyAlignment="1" applyBorder="1" applyFont="1">
      <alignment horizontal="center"/>
    </xf>
    <xf borderId="5" fillId="0" fontId="0" numFmtId="1" xfId="0" applyAlignment="1" applyBorder="1" applyFont="1" applyNumberFormat="1">
      <alignment horizontal="center"/>
    </xf>
    <xf borderId="9" fillId="0" fontId="0" numFmtId="0" xfId="0" applyAlignment="1" applyBorder="1" applyFont="1">
      <alignment horizontal="center"/>
    </xf>
    <xf borderId="10" fillId="0" fontId="8" numFmtId="0" xfId="0" applyAlignment="1" applyBorder="1" applyFont="1">
      <alignment horizontal="center"/>
    </xf>
    <xf borderId="11" fillId="2" fontId="0" numFmtId="0" xfId="0" applyAlignment="1" applyBorder="1" applyFont="1">
      <alignment horizontal="center"/>
    </xf>
    <xf borderId="9" fillId="0" fontId="0" numFmtId="1" xfId="0" applyAlignment="1" applyBorder="1" applyFont="1" applyNumberFormat="1">
      <alignment horizontal="center"/>
    </xf>
    <xf borderId="12" fillId="0" fontId="8" numFmtId="0" xfId="0" applyAlignment="1" applyBorder="1" applyFont="1">
      <alignment horizontal="center"/>
    </xf>
    <xf borderId="13" fillId="0" fontId="0" numFmtId="0" xfId="0" applyAlignment="1" applyBorder="1" applyFont="1">
      <alignment horizontal="center"/>
    </xf>
    <xf borderId="14" fillId="2" fontId="0" numFmtId="0" xfId="0" applyAlignment="1" applyBorder="1" applyFont="1">
      <alignment horizontal="center"/>
    </xf>
    <xf borderId="13" fillId="0" fontId="0" numFmtId="1" xfId="0" applyAlignment="1" applyBorder="1" applyFont="1" applyNumberFormat="1">
      <alignment horizontal="center"/>
    </xf>
    <xf borderId="15" fillId="0" fontId="0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16" fillId="3" fontId="9" numFmtId="0" xfId="0" applyAlignment="1" applyBorder="1" applyFill="1" applyFont="1">
      <alignment horizontal="center" vertical="center"/>
    </xf>
    <xf borderId="1" fillId="0" fontId="8" numFmtId="0" xfId="0" applyAlignment="1" applyBorder="1" applyFont="1">
      <alignment horizontal="center"/>
    </xf>
    <xf borderId="17" fillId="0" fontId="2" numFmtId="0" xfId="0" applyBorder="1" applyFont="1"/>
    <xf borderId="18" fillId="0" fontId="8" numFmtId="0" xfId="0" applyAlignment="1" applyBorder="1" applyFont="1">
      <alignment horizontal="center"/>
    </xf>
    <xf borderId="2" fillId="0" fontId="8" numFmtId="0" xfId="0" applyAlignment="1" applyBorder="1" applyFont="1">
      <alignment horizontal="center"/>
    </xf>
    <xf borderId="19" fillId="0" fontId="2" numFmtId="0" xfId="0" applyBorder="1" applyFont="1"/>
    <xf borderId="0" fillId="0" fontId="10" numFmtId="0" xfId="0" applyAlignment="1" applyFont="1">
      <alignment horizontal="center"/>
    </xf>
    <xf borderId="20" fillId="0" fontId="11" numFmtId="0" xfId="0" applyAlignment="1" applyBorder="1" applyFont="1">
      <alignment horizontal="center"/>
    </xf>
    <xf borderId="21" fillId="0" fontId="8" numFmtId="0" xfId="0" applyAlignment="1" applyBorder="1" applyFont="1">
      <alignment horizontal="center"/>
    </xf>
    <xf borderId="22" fillId="0" fontId="8" numFmtId="0" xfId="0" applyAlignment="1" applyBorder="1" applyFont="1">
      <alignment horizontal="center"/>
    </xf>
    <xf borderId="22" fillId="0" fontId="0" numFmtId="0" xfId="0" applyAlignment="1" applyBorder="1" applyFont="1">
      <alignment horizontal="center"/>
    </xf>
    <xf borderId="23" fillId="0" fontId="0" numFmtId="0" xfId="0" applyAlignment="1" applyBorder="1" applyFont="1">
      <alignment horizontal="center"/>
    </xf>
    <xf borderId="20" fillId="0" fontId="0" numFmtId="0" xfId="0" applyAlignment="1" applyBorder="1" applyFont="1">
      <alignment horizontal="center"/>
    </xf>
    <xf borderId="20" fillId="0" fontId="8" numFmtId="0" xfId="0" applyAlignment="1" applyBorder="1" applyFont="1">
      <alignment horizontal="center"/>
    </xf>
    <xf borderId="24" fillId="0" fontId="8" numFmtId="0" xfId="0" applyAlignment="1" applyBorder="1" applyFont="1">
      <alignment horizontal="center"/>
    </xf>
    <xf borderId="25" fillId="0" fontId="8" numFmtId="0" xfId="0" applyAlignment="1" applyBorder="1" applyFont="1">
      <alignment horizontal="center"/>
    </xf>
    <xf borderId="24" fillId="0" fontId="0" numFmtId="0" xfId="0" applyAlignment="1" applyBorder="1" applyFont="1">
      <alignment horizontal="center"/>
    </xf>
    <xf borderId="25" fillId="0" fontId="0" numFmtId="0" xfId="0" applyAlignment="1" applyBorder="1" applyFont="1">
      <alignment horizontal="center"/>
    </xf>
    <xf borderId="26" fillId="0" fontId="2" numFmtId="0" xfId="0" applyBorder="1" applyFont="1"/>
    <xf borderId="0" fillId="0" fontId="9" numFmtId="0" xfId="0" applyAlignment="1" applyFont="1">
      <alignment horizontal="center" vertical="center"/>
    </xf>
    <xf borderId="4" fillId="0" fontId="12" numFmtId="0" xfId="0" applyAlignment="1" applyBorder="1" applyFont="1">
      <alignment horizontal="center"/>
    </xf>
    <xf borderId="6" fillId="0" fontId="8" numFmtId="0" xfId="0" applyAlignment="1" applyBorder="1" applyFont="1">
      <alignment horizontal="center"/>
    </xf>
    <xf borderId="16" fillId="0" fontId="8" numFmtId="0" xfId="0" applyAlignment="1" applyBorder="1" applyFont="1">
      <alignment horizontal="center"/>
    </xf>
    <xf borderId="19" fillId="0" fontId="8" numFmtId="0" xfId="0" applyAlignment="1" applyBorder="1" applyFont="1">
      <alignment horizontal="center"/>
    </xf>
    <xf borderId="15" fillId="0" fontId="8" numFmtId="0" xfId="0" applyAlignment="1" applyBorder="1" applyFont="1">
      <alignment horizontal="center"/>
    </xf>
    <xf borderId="26" fillId="0" fontId="8" numFmtId="0" xfId="0" applyAlignment="1" applyBorder="1" applyFont="1">
      <alignment horizontal="center"/>
    </xf>
    <xf borderId="16" fillId="4" fontId="9" numFmtId="0" xfId="0" applyAlignment="1" applyBorder="1" applyFill="1" applyFont="1">
      <alignment horizontal="center" vertical="center"/>
    </xf>
    <xf borderId="16" fillId="5" fontId="9" numFmtId="0" xfId="0" applyAlignment="1" applyBorder="1" applyFill="1" applyFont="1">
      <alignment horizontal="center" vertical="center"/>
    </xf>
    <xf borderId="2" fillId="0" fontId="13" numFmtId="0" xfId="0" applyAlignment="1" applyBorder="1" applyFont="1">
      <alignment horizontal="center"/>
    </xf>
    <xf borderId="3" fillId="0" fontId="14" numFmtId="0" xfId="0" applyAlignment="1" applyBorder="1" applyFont="1">
      <alignment horizontal="center"/>
    </xf>
    <xf borderId="7" fillId="0" fontId="0" numFmtId="0" xfId="0" applyAlignment="1" applyBorder="1" applyFont="1">
      <alignment horizontal="center"/>
    </xf>
    <xf borderId="10" fillId="0" fontId="0" numFmtId="0" xfId="0" applyAlignment="1" applyBorder="1" applyFont="1">
      <alignment horizontal="center"/>
    </xf>
    <xf borderId="12" fillId="0" fontId="0" numFmtId="0" xfId="0" applyAlignment="1" applyBorder="1" applyFont="1">
      <alignment horizontal="center"/>
    </xf>
    <xf borderId="16" fillId="6" fontId="9" numFmtId="0" xfId="0" applyAlignment="1" applyBorder="1" applyFill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bibliotecaderutinas.com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26.14"/>
    <col customWidth="1" min="2" max="2" width="26.29"/>
    <col customWidth="1" min="3" max="3" width="7.29"/>
    <col customWidth="1" min="4" max="4" width="16.71"/>
    <col customWidth="1" min="5" max="5" width="22.57"/>
    <col customWidth="1" min="6" max="6" width="7.57"/>
    <col customWidth="1" min="7" max="7" width="12.71"/>
    <col customWidth="1" min="8" max="8" width="16.14"/>
    <col customWidth="1" min="9" max="9" width="6.71"/>
    <col customWidth="1" min="10" max="10" width="6.0"/>
    <col customWidth="1" min="11" max="11" width="15.29"/>
    <col customWidth="1" min="12" max="12" width="7.29"/>
    <col customWidth="1" min="13" max="13" width="5.86"/>
    <col customWidth="1" min="14" max="14" width="10.71"/>
    <col customWidth="1" min="15" max="15" width="15.71"/>
    <col customWidth="1" min="16" max="16" width="8.43"/>
    <col customWidth="1" min="17" max="17" width="15.43"/>
    <col customWidth="1" min="18" max="18" width="18.0"/>
    <col customWidth="1" min="19" max="19" width="4.86"/>
    <col customWidth="1" min="20" max="20" width="11.86"/>
    <col customWidth="1" min="21" max="21" width="11.71"/>
    <col customWidth="1" min="22" max="23" width="11.43"/>
    <col customWidth="1" min="24" max="27" width="8.0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5"/>
      <c r="B2" s="6"/>
      <c r="C2" s="6"/>
      <c r="D2" s="5"/>
      <c r="E2" s="5"/>
      <c r="F2" s="5"/>
      <c r="G2" s="5"/>
      <c r="H2" s="5"/>
      <c r="I2" s="5"/>
      <c r="J2" s="5"/>
      <c r="K2" s="5"/>
      <c r="L2" s="5"/>
      <c r="M2" s="5"/>
      <c r="N2" s="7"/>
      <c r="O2" s="7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</row>
    <row r="3">
      <c r="A3" s="5"/>
      <c r="B3" s="6"/>
      <c r="C3" s="6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</row>
    <row r="4" ht="15.75" customHeight="1">
      <c r="A4" s="5"/>
      <c r="B4" s="6"/>
      <c r="C4" s="6"/>
      <c r="D4" s="5"/>
      <c r="E4" s="5"/>
      <c r="F4" s="5"/>
      <c r="G4" s="5"/>
      <c r="H4" s="5"/>
      <c r="I4" s="5"/>
      <c r="R4" s="5"/>
      <c r="S4" s="5"/>
      <c r="T4" s="5"/>
      <c r="U4" s="5"/>
      <c r="V4" s="5"/>
      <c r="W4" s="5"/>
      <c r="X4" s="5"/>
      <c r="Y4" s="5"/>
      <c r="Z4" s="5"/>
      <c r="AA4" s="5"/>
    </row>
    <row r="5" ht="39.0" customHeight="1">
      <c r="A5" s="5"/>
      <c r="B5" s="5"/>
      <c r="C5" s="5"/>
      <c r="D5" s="5"/>
      <c r="E5" s="8" t="s">
        <v>1</v>
      </c>
      <c r="F5" s="2"/>
      <c r="G5" s="2"/>
      <c r="H5" s="3"/>
      <c r="I5" s="9"/>
      <c r="R5" s="5"/>
      <c r="S5" s="5"/>
      <c r="T5" s="5"/>
      <c r="U5" s="5"/>
      <c r="V5" s="5"/>
      <c r="W5" s="5"/>
      <c r="X5" s="5"/>
      <c r="Y5" s="5"/>
      <c r="Z5" s="5"/>
      <c r="AA5" s="5"/>
    </row>
    <row r="6" ht="16.5" customHeight="1">
      <c r="A6" s="5"/>
      <c r="B6" s="10" t="s">
        <v>2</v>
      </c>
      <c r="C6" s="11"/>
      <c r="D6" s="12" t="s">
        <v>3</v>
      </c>
      <c r="E6" s="13" t="s">
        <v>4</v>
      </c>
      <c r="F6" s="14"/>
      <c r="G6" s="15" t="s">
        <v>5</v>
      </c>
      <c r="H6" s="16" t="s">
        <v>6</v>
      </c>
      <c r="I6" s="7"/>
      <c r="R6" s="5"/>
      <c r="S6" s="5"/>
      <c r="T6" s="5"/>
      <c r="U6" s="5"/>
      <c r="V6" s="5"/>
      <c r="W6" s="5"/>
      <c r="X6" s="5"/>
      <c r="Y6" s="5"/>
      <c r="Z6" s="5"/>
      <c r="AA6" s="5"/>
    </row>
    <row r="7">
      <c r="A7" s="5"/>
      <c r="B7" s="17" t="s">
        <v>7</v>
      </c>
      <c r="C7" s="18">
        <f t="shared" ref="C7:C10" si="1">CEILING(D7*0.9,5)</f>
        <v>240</v>
      </c>
      <c r="D7" s="19">
        <v>265.0</v>
      </c>
      <c r="E7" s="17" t="s">
        <v>7</v>
      </c>
      <c r="F7" s="20">
        <f t="shared" ref="F7:F10" si="2">(G7*H7*0.0333)+G7</f>
        <v>0</v>
      </c>
      <c r="G7" s="7"/>
      <c r="H7" s="21"/>
      <c r="I7" s="7"/>
      <c r="R7" s="5"/>
      <c r="S7" s="5"/>
      <c r="T7" s="5"/>
      <c r="U7" s="5"/>
      <c r="V7" s="5"/>
      <c r="W7" s="5"/>
      <c r="X7" s="5"/>
      <c r="Y7" s="5"/>
      <c r="Z7" s="5"/>
      <c r="AA7" s="5"/>
    </row>
    <row r="8">
      <c r="A8" s="5"/>
      <c r="B8" s="22" t="s">
        <v>8</v>
      </c>
      <c r="C8" s="21">
        <f t="shared" si="1"/>
        <v>405</v>
      </c>
      <c r="D8" s="23">
        <v>445.0</v>
      </c>
      <c r="E8" s="22" t="s">
        <v>8</v>
      </c>
      <c r="F8" s="24">
        <f t="shared" si="2"/>
        <v>0</v>
      </c>
      <c r="G8" s="7"/>
      <c r="H8" s="21"/>
      <c r="I8" s="7"/>
      <c r="R8" s="5"/>
      <c r="S8" s="5"/>
      <c r="T8" s="5"/>
      <c r="U8" s="5"/>
      <c r="V8" s="5"/>
      <c r="W8" s="5"/>
      <c r="X8" s="5"/>
      <c r="Y8" s="5"/>
      <c r="Z8" s="5"/>
      <c r="AA8" s="5"/>
    </row>
    <row r="9">
      <c r="A9" s="5"/>
      <c r="B9" s="22" t="s">
        <v>9</v>
      </c>
      <c r="C9" s="21">
        <f t="shared" si="1"/>
        <v>135</v>
      </c>
      <c r="D9" s="23">
        <v>150.0</v>
      </c>
      <c r="E9" s="22" t="s">
        <v>9</v>
      </c>
      <c r="F9" s="24">
        <f t="shared" si="2"/>
        <v>0</v>
      </c>
      <c r="G9" s="7"/>
      <c r="H9" s="21"/>
      <c r="I9" s="7"/>
      <c r="R9" s="5"/>
      <c r="S9" s="5"/>
      <c r="T9" s="5"/>
      <c r="U9" s="5"/>
      <c r="V9" s="5"/>
      <c r="W9" s="5"/>
      <c r="X9" s="5"/>
      <c r="Y9" s="5"/>
      <c r="Z9" s="5"/>
      <c r="AA9" s="5"/>
    </row>
    <row r="10" ht="15.75" customHeight="1">
      <c r="A10" s="5"/>
      <c r="B10" s="25" t="s">
        <v>10</v>
      </c>
      <c r="C10" s="26">
        <f t="shared" si="1"/>
        <v>420</v>
      </c>
      <c r="D10" s="27">
        <v>465.0</v>
      </c>
      <c r="E10" s="25" t="s">
        <v>10</v>
      </c>
      <c r="F10" s="28">
        <f t="shared" si="2"/>
        <v>0</v>
      </c>
      <c r="G10" s="29"/>
      <c r="H10" s="26"/>
      <c r="I10" s="7"/>
      <c r="R10" s="5"/>
      <c r="S10" s="5"/>
      <c r="T10" s="5"/>
      <c r="U10" s="5"/>
      <c r="V10" s="5"/>
      <c r="W10" s="5"/>
      <c r="X10" s="5"/>
      <c r="Y10" s="5"/>
      <c r="Z10" s="5"/>
      <c r="AA10" s="5"/>
    </row>
    <row r="11" ht="15.75" customHeight="1">
      <c r="A11" s="5"/>
      <c r="B11" s="30"/>
      <c r="C11" s="7"/>
      <c r="D11" s="30"/>
      <c r="E11" s="7"/>
      <c r="F11" s="7"/>
      <c r="G11" s="7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</row>
    <row r="12" ht="15.75" customHeight="1">
      <c r="A12" s="31" t="s">
        <v>11</v>
      </c>
      <c r="B12" s="32" t="s">
        <v>12</v>
      </c>
      <c r="C12" s="2"/>
      <c r="D12" s="33"/>
      <c r="E12" s="34" t="s">
        <v>13</v>
      </c>
      <c r="F12" s="2"/>
      <c r="G12" s="3"/>
      <c r="H12" s="35" t="s">
        <v>14</v>
      </c>
      <c r="I12" s="2"/>
      <c r="J12" s="33"/>
      <c r="K12" s="34" t="s">
        <v>15</v>
      </c>
      <c r="L12" s="2"/>
      <c r="M12" s="3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</row>
    <row r="13" ht="15.75" customHeight="1">
      <c r="A13" s="36"/>
      <c r="B13" s="30"/>
      <c r="C13" s="37" t="s">
        <v>16</v>
      </c>
      <c r="D13" s="38" t="s">
        <v>17</v>
      </c>
      <c r="E13" s="39"/>
      <c r="F13" s="37" t="s">
        <v>16</v>
      </c>
      <c r="G13" s="38" t="s">
        <v>17</v>
      </c>
      <c r="H13" s="39"/>
      <c r="I13" s="37" t="s">
        <v>16</v>
      </c>
      <c r="J13" s="38" t="s">
        <v>17</v>
      </c>
      <c r="K13" s="39"/>
      <c r="L13" s="37" t="s">
        <v>16</v>
      </c>
      <c r="M13" s="38" t="s">
        <v>17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</row>
    <row r="14" ht="15.75" customHeight="1">
      <c r="A14" s="36"/>
      <c r="B14" s="40" t="s">
        <v>7</v>
      </c>
      <c r="C14" s="41">
        <f>CEILING(C7*0.6,5)</f>
        <v>145</v>
      </c>
      <c r="D14" s="42">
        <v>10.0</v>
      </c>
      <c r="E14" s="40" t="s">
        <v>7</v>
      </c>
      <c r="F14" s="41">
        <f>CEILING(C7*0.55,5)</f>
        <v>135</v>
      </c>
      <c r="G14" s="42">
        <v>5.0</v>
      </c>
      <c r="H14" s="40" t="s">
        <v>7</v>
      </c>
      <c r="I14" s="41">
        <f>CEILING(C7*0.5,5)</f>
        <v>120</v>
      </c>
      <c r="J14" s="42">
        <v>5.0</v>
      </c>
      <c r="K14" s="40" t="s">
        <v>7</v>
      </c>
      <c r="L14" s="41">
        <f>CEILING(C7*0.4,5)</f>
        <v>100</v>
      </c>
      <c r="M14" s="42">
        <v>5.0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</row>
    <row r="15">
      <c r="A15" s="36"/>
      <c r="B15" s="7"/>
      <c r="C15" s="7">
        <f>CEILING(C7*0.6,5)</f>
        <v>145</v>
      </c>
      <c r="D15" s="43">
        <v>10.0</v>
      </c>
      <c r="E15" s="7"/>
      <c r="F15" s="7">
        <f>CEILING(C7*0.625,5)</f>
        <v>150</v>
      </c>
      <c r="G15" s="43">
        <v>5.0</v>
      </c>
      <c r="H15" s="7"/>
      <c r="I15" s="7">
        <f>CEILING(C7*0.6,5)</f>
        <v>145</v>
      </c>
      <c r="J15" s="43">
        <v>3.0</v>
      </c>
      <c r="K15" s="7"/>
      <c r="L15" s="7">
        <f>CEILING(C7*0.5,5)</f>
        <v>120</v>
      </c>
      <c r="M15" s="43">
        <v>5.0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</row>
    <row r="16">
      <c r="A16" s="36"/>
      <c r="B16" s="7"/>
      <c r="C16" s="7">
        <f>CEILING(C7*0.6,5)</f>
        <v>145</v>
      </c>
      <c r="D16" s="43">
        <v>10.0</v>
      </c>
      <c r="E16" s="7"/>
      <c r="F16" s="7">
        <f>CEILING(C7*0.675,5)</f>
        <v>165</v>
      </c>
      <c r="G16" s="43">
        <v>10.0</v>
      </c>
      <c r="H16" s="7"/>
      <c r="I16" s="7">
        <f>CEILING(0.7*C7,5)</f>
        <v>170</v>
      </c>
      <c r="J16" s="43">
        <v>1.0</v>
      </c>
      <c r="K16" s="7"/>
      <c r="L16" s="7">
        <f>CEILING(C7*0.6,5)</f>
        <v>145</v>
      </c>
      <c r="M16" s="43">
        <v>5.0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</row>
    <row r="17">
      <c r="A17" s="36"/>
      <c r="B17" s="7"/>
      <c r="C17" s="7">
        <f>CEILING(C7*0.6,5)</f>
        <v>145</v>
      </c>
      <c r="D17" s="43">
        <v>10.0</v>
      </c>
      <c r="E17" s="7"/>
      <c r="F17" s="7">
        <f>CEILING(C7*0.675,5)</f>
        <v>165</v>
      </c>
      <c r="G17" s="43">
        <v>10.0</v>
      </c>
      <c r="H17" s="30" t="s">
        <v>18</v>
      </c>
      <c r="I17" s="30">
        <f>CEILING(C7*0.75,5)</f>
        <v>180</v>
      </c>
      <c r="J17" s="44">
        <v>16.0</v>
      </c>
      <c r="K17" s="7"/>
      <c r="L17" s="7" t="s">
        <v>19</v>
      </c>
      <c r="M17" s="43" t="s">
        <v>19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</row>
    <row r="18" ht="15.75" customHeight="1">
      <c r="A18" s="36"/>
      <c r="B18" s="45" t="s">
        <v>20</v>
      </c>
      <c r="C18" s="45">
        <f t="shared" ref="C18:C19" si="3">CEILING(C7*0.6,5)</f>
        <v>145</v>
      </c>
      <c r="D18" s="46" t="s">
        <v>21</v>
      </c>
      <c r="E18" s="45" t="s">
        <v>22</v>
      </c>
      <c r="F18" s="45">
        <f>CEILING(C7*0.675,5)</f>
        <v>165</v>
      </c>
      <c r="G18" s="46" t="s">
        <v>21</v>
      </c>
      <c r="H18" s="45"/>
      <c r="I18" s="45"/>
      <c r="J18" s="46" t="s">
        <v>19</v>
      </c>
      <c r="K18" s="47"/>
      <c r="L18" s="47" t="s">
        <v>19</v>
      </c>
      <c r="M18" s="48" t="s">
        <v>19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</row>
    <row r="19" ht="15.75" customHeight="1">
      <c r="A19" s="36"/>
      <c r="B19" s="40" t="s">
        <v>8</v>
      </c>
      <c r="C19" s="41">
        <f t="shared" si="3"/>
        <v>245</v>
      </c>
      <c r="D19" s="42">
        <v>10.0</v>
      </c>
      <c r="E19" s="40" t="s">
        <v>8</v>
      </c>
      <c r="F19" s="41">
        <f>CEILING(C8*0.55,5)</f>
        <v>225</v>
      </c>
      <c r="G19" s="42">
        <v>5.0</v>
      </c>
      <c r="H19" s="40" t="s">
        <v>8</v>
      </c>
      <c r="I19" s="41">
        <f>CEILING(C8*0.5,5)</f>
        <v>205</v>
      </c>
      <c r="J19" s="42">
        <v>5.0</v>
      </c>
      <c r="K19" s="40" t="s">
        <v>8</v>
      </c>
      <c r="L19" s="41">
        <f>CEILING(C8*0.4,5)</f>
        <v>165</v>
      </c>
      <c r="M19" s="42">
        <v>5.0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</row>
    <row r="20">
      <c r="A20" s="36"/>
      <c r="B20" s="30"/>
      <c r="C20" s="7">
        <f>CEILING(C8*0.6,5)</f>
        <v>245</v>
      </c>
      <c r="D20" s="43">
        <v>10.0</v>
      </c>
      <c r="E20" s="30"/>
      <c r="F20" s="7">
        <f>CEILING(C8*0.625,5)</f>
        <v>255</v>
      </c>
      <c r="G20" s="43">
        <v>5.0</v>
      </c>
      <c r="H20" s="30"/>
      <c r="I20" s="7">
        <f>CEILING(C8*0.6,5)</f>
        <v>245</v>
      </c>
      <c r="J20" s="43">
        <v>3.0</v>
      </c>
      <c r="K20" s="30"/>
      <c r="L20" s="7">
        <f>CEILING(C8*0.5,5)</f>
        <v>205</v>
      </c>
      <c r="M20" s="43">
        <v>5.0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</row>
    <row r="21" ht="15.75" customHeight="1">
      <c r="A21" s="36"/>
      <c r="B21" s="30"/>
      <c r="C21" s="7">
        <f>CEILING(C8*0.6,5)</f>
        <v>245</v>
      </c>
      <c r="D21" s="43">
        <v>10.0</v>
      </c>
      <c r="E21" s="30"/>
      <c r="F21" s="7">
        <f>CEILING(C8*0.675,5)</f>
        <v>275</v>
      </c>
      <c r="G21" s="43">
        <v>10.0</v>
      </c>
      <c r="H21" s="30"/>
      <c r="I21" s="7">
        <f>CEILING(C8*0.7,5)</f>
        <v>285</v>
      </c>
      <c r="J21" s="43">
        <v>1.0</v>
      </c>
      <c r="K21" s="30"/>
      <c r="L21" s="7">
        <f>CEILING(C8*0.6,5)</f>
        <v>245</v>
      </c>
      <c r="M21" s="43">
        <v>5.0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</row>
    <row r="22" ht="15.75" customHeight="1">
      <c r="A22" s="36"/>
      <c r="B22" s="7"/>
      <c r="C22" s="7">
        <f>CEILING(C8*0.6,5)</f>
        <v>245</v>
      </c>
      <c r="D22" s="43">
        <v>10.0</v>
      </c>
      <c r="E22" s="7"/>
      <c r="F22" s="7">
        <f>CEILING(C8*0.675,5)</f>
        <v>275</v>
      </c>
      <c r="G22" s="43">
        <v>10.0</v>
      </c>
      <c r="H22" s="30" t="s">
        <v>18</v>
      </c>
      <c r="I22" s="30">
        <f>CEILING(C8*0.75,5)</f>
        <v>305</v>
      </c>
      <c r="J22" s="44">
        <v>15.0</v>
      </c>
      <c r="K22" s="7"/>
      <c r="L22" s="7" t="s">
        <v>19</v>
      </c>
      <c r="M22" s="43" t="s">
        <v>19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</row>
    <row r="23" ht="15.75" customHeight="1">
      <c r="A23" s="36"/>
      <c r="B23" s="45" t="s">
        <v>20</v>
      </c>
      <c r="C23" s="45">
        <f t="shared" ref="C23:C24" si="4">CEILING(C8*0.6,5)</f>
        <v>245</v>
      </c>
      <c r="D23" s="46" t="s">
        <v>21</v>
      </c>
      <c r="E23" s="45" t="s">
        <v>22</v>
      </c>
      <c r="F23" s="45">
        <f>CEILING(C8*0.675,5)</f>
        <v>275</v>
      </c>
      <c r="G23" s="46" t="s">
        <v>21</v>
      </c>
      <c r="H23" s="47"/>
      <c r="I23" s="47"/>
      <c r="J23" s="46" t="s">
        <v>19</v>
      </c>
      <c r="K23" s="47"/>
      <c r="L23" s="47" t="s">
        <v>19</v>
      </c>
      <c r="M23" s="48" t="s">
        <v>19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</row>
    <row r="24" ht="15.75" customHeight="1">
      <c r="A24" s="36"/>
      <c r="B24" s="40" t="s">
        <v>9</v>
      </c>
      <c r="C24" s="41">
        <f t="shared" si="4"/>
        <v>85</v>
      </c>
      <c r="D24" s="42">
        <v>10.0</v>
      </c>
      <c r="E24" s="40" t="s">
        <v>9</v>
      </c>
      <c r="F24" s="41">
        <f>CEILING(C9*0.55,5)</f>
        <v>75</v>
      </c>
      <c r="G24" s="42">
        <v>5.0</v>
      </c>
      <c r="H24" s="40" t="s">
        <v>9</v>
      </c>
      <c r="I24" s="41">
        <f>CEILING(C9*0.5,5)</f>
        <v>70</v>
      </c>
      <c r="J24" s="42">
        <v>5.0</v>
      </c>
      <c r="K24" s="40" t="s">
        <v>9</v>
      </c>
      <c r="L24" s="41">
        <f>CEILING(C9*0.4,5)</f>
        <v>55</v>
      </c>
      <c r="M24" s="42">
        <v>5.0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</row>
    <row r="25" ht="15.75" customHeight="1">
      <c r="A25" s="36"/>
      <c r="B25" s="30"/>
      <c r="C25" s="7">
        <f>CEILING(C9*0.6,5)</f>
        <v>85</v>
      </c>
      <c r="D25" s="43">
        <v>10.0</v>
      </c>
      <c r="E25" s="30"/>
      <c r="F25" s="7">
        <f>CEILING(C9*0.625,5)</f>
        <v>85</v>
      </c>
      <c r="G25" s="43">
        <v>5.0</v>
      </c>
      <c r="H25" s="30"/>
      <c r="I25" s="7">
        <f>CEILING(C9*0.6,5)</f>
        <v>85</v>
      </c>
      <c r="J25" s="43">
        <v>3.0</v>
      </c>
      <c r="K25" s="30"/>
      <c r="L25" s="7">
        <f>CEILING(C9*0.5,5)</f>
        <v>70</v>
      </c>
      <c r="M25" s="43">
        <v>5.0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</row>
    <row r="26" ht="15.75" customHeight="1">
      <c r="A26" s="36"/>
      <c r="B26" s="30"/>
      <c r="C26" s="7">
        <f>CEILING(C9*0.6,5)</f>
        <v>85</v>
      </c>
      <c r="D26" s="43">
        <v>10.0</v>
      </c>
      <c r="E26" s="30"/>
      <c r="F26" s="7">
        <f>CEILING(C9*0.675,5)</f>
        <v>95</v>
      </c>
      <c r="G26" s="43">
        <v>10.0</v>
      </c>
      <c r="H26" s="30"/>
      <c r="I26" s="7">
        <f>CEILING(C9*0.7,5)</f>
        <v>95</v>
      </c>
      <c r="J26" s="43">
        <v>1.0</v>
      </c>
      <c r="K26" s="30"/>
      <c r="L26" s="7">
        <f>CEILING(C9*0.6,5)</f>
        <v>85</v>
      </c>
      <c r="M26" s="43">
        <v>5.0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</row>
    <row r="27" ht="15.75" customHeight="1">
      <c r="A27" s="36"/>
      <c r="B27" s="7"/>
      <c r="C27" s="7">
        <f>CEILING(C9*0.6,5)</f>
        <v>85</v>
      </c>
      <c r="D27" s="43">
        <v>10.0</v>
      </c>
      <c r="E27" s="7"/>
      <c r="F27" s="7">
        <f>CEILING(C9*0.675,5)</f>
        <v>95</v>
      </c>
      <c r="G27" s="43">
        <v>10.0</v>
      </c>
      <c r="H27" s="30" t="s">
        <v>18</v>
      </c>
      <c r="I27" s="30">
        <f>CEILING(C9*0.75,5)</f>
        <v>105</v>
      </c>
      <c r="J27" s="44">
        <v>12.0</v>
      </c>
      <c r="K27" s="7"/>
      <c r="L27" s="7" t="s">
        <v>19</v>
      </c>
      <c r="M27" s="43" t="s">
        <v>19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</row>
    <row r="28" ht="15.75" customHeight="1">
      <c r="A28" s="36"/>
      <c r="B28" s="45" t="s">
        <v>20</v>
      </c>
      <c r="C28" s="45">
        <f t="shared" ref="C28:C29" si="5">CEILING(C9*0.6,5)</f>
        <v>85</v>
      </c>
      <c r="D28" s="46" t="s">
        <v>21</v>
      </c>
      <c r="E28" s="45" t="s">
        <v>22</v>
      </c>
      <c r="F28" s="45">
        <f>CEILING(C9*0.675,5)</f>
        <v>95</v>
      </c>
      <c r="G28" s="46" t="s">
        <v>21</v>
      </c>
      <c r="H28" s="47"/>
      <c r="I28" s="47"/>
      <c r="J28" s="46" t="s">
        <v>19</v>
      </c>
      <c r="K28" s="47"/>
      <c r="L28" s="47" t="s">
        <v>19</v>
      </c>
      <c r="M28" s="48" t="s">
        <v>19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</row>
    <row r="29" ht="15.75" customHeight="1">
      <c r="A29" s="36"/>
      <c r="B29" s="30" t="s">
        <v>10</v>
      </c>
      <c r="C29" s="7">
        <f t="shared" si="5"/>
        <v>255</v>
      </c>
      <c r="D29" s="42">
        <v>10.0</v>
      </c>
      <c r="E29" s="30" t="s">
        <v>10</v>
      </c>
      <c r="F29" s="7">
        <f>CEILING(C10*0.55,5)</f>
        <v>235</v>
      </c>
      <c r="G29" s="42">
        <v>5.0</v>
      </c>
      <c r="H29" s="30" t="s">
        <v>10</v>
      </c>
      <c r="I29" s="7">
        <f>CEILING(C10*0.5,5)</f>
        <v>210</v>
      </c>
      <c r="J29" s="42">
        <v>5.0</v>
      </c>
      <c r="K29" s="30" t="s">
        <v>10</v>
      </c>
      <c r="L29" s="7">
        <f>CEILING(C10*0.4,5)</f>
        <v>170</v>
      </c>
      <c r="M29" s="43">
        <v>5.0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</row>
    <row r="30" ht="15.75" customHeight="1">
      <c r="A30" s="36"/>
      <c r="B30" s="30"/>
      <c r="C30" s="7">
        <f>CEILING(C10*0.6,5)</f>
        <v>255</v>
      </c>
      <c r="D30" s="43">
        <v>10.0</v>
      </c>
      <c r="E30" s="30"/>
      <c r="F30" s="7">
        <f>CEILING(C10*0.625,5)</f>
        <v>265</v>
      </c>
      <c r="G30" s="43">
        <v>5.0</v>
      </c>
      <c r="H30" s="30"/>
      <c r="I30" s="7">
        <f>CEILING(C10*0.6,5)</f>
        <v>255</v>
      </c>
      <c r="J30" s="43">
        <v>3.0</v>
      </c>
      <c r="K30" s="30"/>
      <c r="L30" s="7">
        <f>CEILING(C10*0.5,5)</f>
        <v>210</v>
      </c>
      <c r="M30" s="43">
        <v>5.0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</row>
    <row r="31" ht="15.75" customHeight="1">
      <c r="A31" s="36"/>
      <c r="B31" s="30"/>
      <c r="C31" s="7">
        <f>CEILING(C10*0.6,5)</f>
        <v>255</v>
      </c>
      <c r="D31" s="43">
        <v>10.0</v>
      </c>
      <c r="E31" s="30"/>
      <c r="F31" s="7">
        <f>CEILING(C10*0.675,5)</f>
        <v>285</v>
      </c>
      <c r="G31" s="43">
        <v>10.0</v>
      </c>
      <c r="H31" s="30"/>
      <c r="I31" s="7">
        <f>CEILING(C10*0.7,5)</f>
        <v>295</v>
      </c>
      <c r="J31" s="43">
        <v>1.0</v>
      </c>
      <c r="K31" s="30"/>
      <c r="L31" s="7">
        <f>CEILING(C10*0.6,5)</f>
        <v>255</v>
      </c>
      <c r="M31" s="43">
        <v>5.0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</row>
    <row r="32" ht="15.75" customHeight="1">
      <c r="A32" s="36"/>
      <c r="B32" s="7"/>
      <c r="C32" s="7">
        <f>CEILING(C10*0.6,5)</f>
        <v>255</v>
      </c>
      <c r="D32" s="43">
        <v>10.0</v>
      </c>
      <c r="E32" s="7"/>
      <c r="F32" s="7">
        <f>CEILING(C10*0.675,5)</f>
        <v>285</v>
      </c>
      <c r="G32" s="43">
        <v>10.0</v>
      </c>
      <c r="H32" s="30" t="s">
        <v>18</v>
      </c>
      <c r="I32" s="30">
        <f>CEILING(C10*0.75,5)</f>
        <v>315</v>
      </c>
      <c r="J32" s="44">
        <v>12.0</v>
      </c>
      <c r="K32" s="7"/>
      <c r="L32" s="7" t="s">
        <v>19</v>
      </c>
      <c r="M32" s="43" t="s">
        <v>19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</row>
    <row r="33" ht="15.75" customHeight="1">
      <c r="A33" s="36"/>
      <c r="B33" s="45" t="s">
        <v>20</v>
      </c>
      <c r="C33" s="45">
        <f>CEILING(C10*0.6,5)</f>
        <v>255</v>
      </c>
      <c r="D33" s="46" t="s">
        <v>21</v>
      </c>
      <c r="E33" s="45" t="s">
        <v>22</v>
      </c>
      <c r="F33" s="45">
        <f>CEILING(C10*0.675,5)</f>
        <v>285</v>
      </c>
      <c r="G33" s="46" t="s">
        <v>21</v>
      </c>
      <c r="H33" s="47"/>
      <c r="I33" s="47"/>
      <c r="J33" s="46" t="s">
        <v>19</v>
      </c>
      <c r="K33" s="47"/>
      <c r="L33" s="47" t="s">
        <v>19</v>
      </c>
      <c r="M33" s="48" t="s">
        <v>19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</row>
    <row r="34" ht="16.5" customHeight="1">
      <c r="A34" s="49"/>
      <c r="B34" s="7"/>
      <c r="C34" s="7"/>
      <c r="D34" s="30"/>
      <c r="E34" s="7"/>
      <c r="F34" s="30"/>
      <c r="G34" s="30"/>
      <c r="H34" s="7"/>
      <c r="I34" s="7"/>
      <c r="J34" s="30"/>
      <c r="K34" s="7"/>
      <c r="L34" s="7"/>
      <c r="M34" s="7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</row>
    <row r="35" ht="15.75" customHeight="1">
      <c r="A35" s="50"/>
      <c r="B35" s="51" t="s">
        <v>23</v>
      </c>
      <c r="C35" s="14"/>
      <c r="D35" s="52" t="s">
        <v>24</v>
      </c>
      <c r="E35" s="52" t="s">
        <v>25</v>
      </c>
      <c r="F35" s="5"/>
      <c r="G35" s="7"/>
      <c r="H35" s="30"/>
      <c r="I35" s="7"/>
      <c r="J35" s="7"/>
      <c r="K35" s="7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</row>
    <row r="36" ht="15.75" customHeight="1">
      <c r="A36" s="50"/>
      <c r="B36" s="17" t="s">
        <v>7</v>
      </c>
      <c r="C36" s="18">
        <v>250.0</v>
      </c>
      <c r="D36" s="30">
        <v>10.0</v>
      </c>
      <c r="E36" s="53">
        <f>J17</f>
        <v>16</v>
      </c>
      <c r="F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</row>
    <row r="37" ht="15.75" customHeight="1">
      <c r="A37" s="50"/>
      <c r="B37" s="22" t="s">
        <v>8</v>
      </c>
      <c r="C37" s="21">
        <f>CEILING(((E37-D37)*5)+C8,5)</f>
        <v>430</v>
      </c>
      <c r="D37" s="30">
        <v>10.0</v>
      </c>
      <c r="E37" s="54">
        <f>J22</f>
        <v>15</v>
      </c>
      <c r="F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</row>
    <row r="38" ht="15.75" customHeight="1">
      <c r="A38" s="50"/>
      <c r="B38" s="22" t="s">
        <v>9</v>
      </c>
      <c r="C38" s="21">
        <f>CEILING(((E38-D38)*2.5)+C9,5)</f>
        <v>140</v>
      </c>
      <c r="D38" s="30">
        <v>10.0</v>
      </c>
      <c r="E38" s="54">
        <v>12.0</v>
      </c>
      <c r="F38" s="5"/>
      <c r="G38" s="7"/>
      <c r="H38" s="30"/>
      <c r="I38" s="7"/>
      <c r="J38" s="7"/>
      <c r="K38" s="7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</row>
    <row r="39" ht="15.75" customHeight="1">
      <c r="A39" s="50"/>
      <c r="B39" s="25" t="s">
        <v>10</v>
      </c>
      <c r="C39" s="26">
        <f>CEILING(((E39-D39)*5)+C10,5)</f>
        <v>430</v>
      </c>
      <c r="D39" s="55">
        <v>10.0</v>
      </c>
      <c r="E39" s="56">
        <v>12.0</v>
      </c>
      <c r="F39" s="5"/>
      <c r="G39" s="7"/>
      <c r="H39" s="30"/>
      <c r="I39" s="7"/>
      <c r="J39" s="7"/>
      <c r="K39" s="7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</row>
    <row r="40" ht="15.75" customHeight="1">
      <c r="A40" s="50"/>
      <c r="B40" s="7"/>
      <c r="C40" s="7"/>
      <c r="D40" s="7"/>
      <c r="E40" s="7"/>
      <c r="F40" s="7"/>
      <c r="G40" s="7"/>
      <c r="H40" s="7"/>
      <c r="I40" s="7"/>
      <c r="J40" s="7"/>
      <c r="K40" s="7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</row>
    <row r="41" ht="15.75" customHeight="1">
      <c r="A41" s="50"/>
      <c r="B41" s="32" t="s">
        <v>26</v>
      </c>
      <c r="C41" s="2"/>
      <c r="D41" s="33"/>
      <c r="E41" s="34" t="s">
        <v>27</v>
      </c>
      <c r="F41" s="2"/>
      <c r="G41" s="3"/>
      <c r="H41" s="35" t="s">
        <v>28</v>
      </c>
      <c r="I41" s="2"/>
      <c r="J41" s="33"/>
      <c r="K41" s="34" t="s">
        <v>29</v>
      </c>
      <c r="L41" s="2"/>
      <c r="M41" s="3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</row>
    <row r="42" ht="15.75" customHeight="1">
      <c r="A42" s="57" t="s">
        <v>30</v>
      </c>
      <c r="B42" s="30"/>
      <c r="C42" s="37" t="s">
        <v>16</v>
      </c>
      <c r="D42" s="38" t="s">
        <v>17</v>
      </c>
      <c r="E42" s="39"/>
      <c r="F42" s="37" t="s">
        <v>16</v>
      </c>
      <c r="G42" s="38" t="s">
        <v>17</v>
      </c>
      <c r="H42" s="39"/>
      <c r="I42" s="37" t="s">
        <v>16</v>
      </c>
      <c r="J42" s="38" t="s">
        <v>17</v>
      </c>
      <c r="K42" s="39"/>
      <c r="L42" s="37" t="s">
        <v>16</v>
      </c>
      <c r="M42" s="38" t="s">
        <v>17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</row>
    <row r="43" ht="15.75" customHeight="1">
      <c r="A43" s="36"/>
      <c r="B43" s="40" t="s">
        <v>7</v>
      </c>
      <c r="C43" s="41">
        <f>CEILING(C36*0.65,5)</f>
        <v>165</v>
      </c>
      <c r="D43" s="42">
        <v>8.0</v>
      </c>
      <c r="E43" s="40" t="s">
        <v>7</v>
      </c>
      <c r="F43" s="41">
        <f>CEILING(C36*0.6,5)</f>
        <v>150</v>
      </c>
      <c r="G43" s="42">
        <v>3.0</v>
      </c>
      <c r="H43" s="40" t="s">
        <v>7</v>
      </c>
      <c r="I43" s="41">
        <f>CEILING(C36*0.5,5)</f>
        <v>125</v>
      </c>
      <c r="J43" s="42">
        <v>5.0</v>
      </c>
      <c r="K43" s="40" t="s">
        <v>7</v>
      </c>
      <c r="L43" s="41">
        <f>CEILING(C36*0.4,5)</f>
        <v>100</v>
      </c>
      <c r="M43" s="42">
        <v>5.0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</row>
    <row r="44" ht="15.75" customHeight="1">
      <c r="A44" s="36"/>
      <c r="B44" s="30"/>
      <c r="C44" s="7">
        <f>CEILING(C36*0.65,5)</f>
        <v>165</v>
      </c>
      <c r="D44" s="43">
        <v>8.0</v>
      </c>
      <c r="E44" s="7"/>
      <c r="F44" s="7">
        <f>CEILING(C36*0.675,5)</f>
        <v>170</v>
      </c>
      <c r="G44" s="43">
        <v>3.0</v>
      </c>
      <c r="H44" s="30"/>
      <c r="I44" s="7">
        <f>CEILING(C36*0.6,5)</f>
        <v>150</v>
      </c>
      <c r="J44" s="43">
        <v>3.0</v>
      </c>
      <c r="K44" s="30"/>
      <c r="L44" s="7">
        <f>CEILING(C36*0.5,5)</f>
        <v>125</v>
      </c>
      <c r="M44" s="43">
        <v>5.0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</row>
    <row r="45" ht="15.75" customHeight="1">
      <c r="A45" s="36"/>
      <c r="B45" s="30"/>
      <c r="C45" s="7">
        <f>CEILING(C36*0.65,5)</f>
        <v>165</v>
      </c>
      <c r="D45" s="43">
        <v>8.0</v>
      </c>
      <c r="E45" s="7"/>
      <c r="F45" s="7">
        <f>CEILING(C36*0.725,5)</f>
        <v>185</v>
      </c>
      <c r="G45" s="43">
        <v>8.0</v>
      </c>
      <c r="H45" s="30"/>
      <c r="I45" s="7">
        <f>CEILING(C36*0.7,5)</f>
        <v>175</v>
      </c>
      <c r="J45" s="43">
        <v>2.0</v>
      </c>
      <c r="K45" s="30"/>
      <c r="L45" s="7">
        <f>CEILING(C36*0.6,5)</f>
        <v>150</v>
      </c>
      <c r="M45" s="43">
        <v>5.0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</row>
    <row r="46" ht="15.75" customHeight="1">
      <c r="A46" s="36"/>
      <c r="B46" s="7"/>
      <c r="C46" s="7">
        <f>CEILING(C36*0.65,5)</f>
        <v>165</v>
      </c>
      <c r="D46" s="43">
        <v>8.0</v>
      </c>
      <c r="E46" s="7"/>
      <c r="F46" s="7">
        <f>CEILING(C36*0.725,5)</f>
        <v>185</v>
      </c>
      <c r="G46" s="43">
        <v>8.0</v>
      </c>
      <c r="H46" s="7"/>
      <c r="I46" s="7">
        <f>CEILING(C36*0.75,5)</f>
        <v>190</v>
      </c>
      <c r="J46" s="43">
        <v>1.0</v>
      </c>
      <c r="K46" s="7"/>
      <c r="L46" s="7" t="s">
        <v>19</v>
      </c>
      <c r="M46" s="43" t="s">
        <v>19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</row>
    <row r="47" ht="15.75" customHeight="1">
      <c r="A47" s="36"/>
      <c r="B47" s="45" t="s">
        <v>20</v>
      </c>
      <c r="C47" s="45">
        <f t="shared" ref="C47:C48" si="6">CEILING(C36*0.65,5)</f>
        <v>165</v>
      </c>
      <c r="D47" s="46" t="s">
        <v>31</v>
      </c>
      <c r="E47" s="45" t="s">
        <v>22</v>
      </c>
      <c r="F47" s="45">
        <f>CEILING(C36*0.725,5)</f>
        <v>185</v>
      </c>
      <c r="G47" s="46" t="s">
        <v>31</v>
      </c>
      <c r="H47" s="45" t="s">
        <v>18</v>
      </c>
      <c r="I47" s="45">
        <f>CEILING(C36*0.8,5)</f>
        <v>200</v>
      </c>
      <c r="J47" s="46" t="s">
        <v>18</v>
      </c>
      <c r="K47" s="47"/>
      <c r="L47" s="47" t="s">
        <v>19</v>
      </c>
      <c r="M47" s="48" t="s">
        <v>19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</row>
    <row r="48" ht="15.75" customHeight="1">
      <c r="A48" s="36"/>
      <c r="B48" s="40" t="s">
        <v>8</v>
      </c>
      <c r="C48" s="41">
        <f t="shared" si="6"/>
        <v>280</v>
      </c>
      <c r="D48" s="42">
        <v>8.0</v>
      </c>
      <c r="E48" s="40" t="s">
        <v>8</v>
      </c>
      <c r="F48" s="41">
        <f>CEILING(C37*0.6,5)</f>
        <v>260</v>
      </c>
      <c r="G48" s="42">
        <v>3.0</v>
      </c>
      <c r="H48" s="40" t="s">
        <v>8</v>
      </c>
      <c r="I48" s="41">
        <f>CEILING(C37*0.5,5)</f>
        <v>215</v>
      </c>
      <c r="J48" s="42">
        <v>5.0</v>
      </c>
      <c r="K48" s="40" t="s">
        <v>8</v>
      </c>
      <c r="L48" s="41">
        <f>CEILING(C37*0.4,5)</f>
        <v>175</v>
      </c>
      <c r="M48" s="42">
        <v>5.0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</row>
    <row r="49" ht="15.75" customHeight="1">
      <c r="A49" s="36"/>
      <c r="B49" s="30"/>
      <c r="C49" s="7">
        <f>CEILING(C37*0.65,5)</f>
        <v>280</v>
      </c>
      <c r="D49" s="43">
        <v>8.0</v>
      </c>
      <c r="E49" s="30"/>
      <c r="F49" s="7">
        <f>CEILING(C37*0.675,5)</f>
        <v>295</v>
      </c>
      <c r="G49" s="43">
        <v>3.0</v>
      </c>
      <c r="H49" s="30"/>
      <c r="I49" s="7">
        <f>CEILING(C37*0.6,5)</f>
        <v>260</v>
      </c>
      <c r="J49" s="43">
        <v>3.0</v>
      </c>
      <c r="K49" s="30"/>
      <c r="L49" s="7">
        <f>CEILING(C37*0.5,5)</f>
        <v>215</v>
      </c>
      <c r="M49" s="43">
        <v>5.0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</row>
    <row r="50" ht="15.75" customHeight="1">
      <c r="A50" s="36"/>
      <c r="B50" s="30"/>
      <c r="C50" s="7">
        <f>CEILING(C37*0.65,5)</f>
        <v>280</v>
      </c>
      <c r="D50" s="43">
        <v>8.0</v>
      </c>
      <c r="E50" s="30"/>
      <c r="F50" s="7">
        <f>CEILING(C37*0.725,5)</f>
        <v>315</v>
      </c>
      <c r="G50" s="43">
        <v>8.0</v>
      </c>
      <c r="H50" s="30"/>
      <c r="I50" s="7">
        <f>CEILING(C37*0.7,5)</f>
        <v>305</v>
      </c>
      <c r="J50" s="43">
        <v>2.0</v>
      </c>
      <c r="K50" s="30"/>
      <c r="L50" s="7">
        <f>CEILING(C37*0.6,5)</f>
        <v>260</v>
      </c>
      <c r="M50" s="43">
        <v>5.0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</row>
    <row r="51" ht="15.75" customHeight="1">
      <c r="A51" s="36"/>
      <c r="B51" s="7"/>
      <c r="C51" s="7">
        <f>CEILING(C37*0.65,5)</f>
        <v>280</v>
      </c>
      <c r="D51" s="43">
        <v>8.0</v>
      </c>
      <c r="E51" s="7"/>
      <c r="F51" s="7">
        <f>CEILING(C37*0.725,5)</f>
        <v>315</v>
      </c>
      <c r="G51" s="43">
        <v>8.0</v>
      </c>
      <c r="H51" s="7"/>
      <c r="I51" s="7">
        <f>CEILING(C37*0.75,5)</f>
        <v>325</v>
      </c>
      <c r="J51" s="43">
        <v>1.0</v>
      </c>
      <c r="K51" s="7"/>
      <c r="L51" s="7" t="s">
        <v>19</v>
      </c>
      <c r="M51" s="43" t="s">
        <v>19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</row>
    <row r="52" ht="15.75" customHeight="1">
      <c r="A52" s="36"/>
      <c r="B52" s="45" t="s">
        <v>20</v>
      </c>
      <c r="C52" s="45">
        <f t="shared" ref="C52:C53" si="7">CEILING(C37*0.65,5)</f>
        <v>280</v>
      </c>
      <c r="D52" s="46" t="s">
        <v>31</v>
      </c>
      <c r="E52" s="45" t="s">
        <v>22</v>
      </c>
      <c r="F52" s="45">
        <f>CEILING(C37*0.725,5)</f>
        <v>315</v>
      </c>
      <c r="G52" s="46" t="s">
        <v>31</v>
      </c>
      <c r="H52" s="45" t="s">
        <v>18</v>
      </c>
      <c r="I52" s="45">
        <f>CEILING(C37*0.8,5)</f>
        <v>345</v>
      </c>
      <c r="J52" s="46" t="s">
        <v>18</v>
      </c>
      <c r="K52" s="47"/>
      <c r="L52" s="47" t="s">
        <v>19</v>
      </c>
      <c r="M52" s="48" t="s">
        <v>19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</row>
    <row r="53" ht="15.75" customHeight="1">
      <c r="A53" s="36"/>
      <c r="B53" s="40" t="s">
        <v>9</v>
      </c>
      <c r="C53" s="41">
        <f t="shared" si="7"/>
        <v>95</v>
      </c>
      <c r="D53" s="42">
        <v>8.0</v>
      </c>
      <c r="E53" s="40" t="s">
        <v>9</v>
      </c>
      <c r="F53" s="41">
        <f>CEILING(C38*0.6,5)</f>
        <v>85</v>
      </c>
      <c r="G53" s="42">
        <v>3.0</v>
      </c>
      <c r="H53" s="40" t="s">
        <v>9</v>
      </c>
      <c r="I53" s="41">
        <f>CEILING(C38*0.5,5)</f>
        <v>70</v>
      </c>
      <c r="J53" s="42">
        <v>5.0</v>
      </c>
      <c r="K53" s="40" t="s">
        <v>9</v>
      </c>
      <c r="L53" s="41">
        <f>CEILING(C38*0.4,5)</f>
        <v>60</v>
      </c>
      <c r="M53" s="42">
        <v>5.0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</row>
    <row r="54" ht="15.75" customHeight="1">
      <c r="A54" s="36"/>
      <c r="B54" s="30"/>
      <c r="C54" s="7">
        <f>CEILING(C38*0.65,5)</f>
        <v>95</v>
      </c>
      <c r="D54" s="43">
        <v>8.0</v>
      </c>
      <c r="E54" s="30"/>
      <c r="F54" s="7">
        <f>CEILING(C38*0.675,5)</f>
        <v>95</v>
      </c>
      <c r="G54" s="43">
        <v>3.0</v>
      </c>
      <c r="H54" s="30"/>
      <c r="I54" s="7">
        <f>CEILING(C38*0.6,5)</f>
        <v>85</v>
      </c>
      <c r="J54" s="43">
        <v>3.0</v>
      </c>
      <c r="K54" s="30"/>
      <c r="L54" s="7">
        <f>CEILING(C38*0.5,5)</f>
        <v>70</v>
      </c>
      <c r="M54" s="43">
        <v>5.0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</row>
    <row r="55" ht="15.75" customHeight="1">
      <c r="A55" s="36"/>
      <c r="B55" s="30"/>
      <c r="C55" s="7">
        <f>CEILING(C38*0.65,5)</f>
        <v>95</v>
      </c>
      <c r="D55" s="43">
        <v>8.0</v>
      </c>
      <c r="E55" s="30"/>
      <c r="F55" s="7">
        <f>CEILING(C38*0.725,5)</f>
        <v>105</v>
      </c>
      <c r="G55" s="43">
        <v>8.0</v>
      </c>
      <c r="H55" s="30"/>
      <c r="I55" s="7">
        <f>CEILING(C38*0.7,5)</f>
        <v>100</v>
      </c>
      <c r="J55" s="43">
        <v>2.0</v>
      </c>
      <c r="K55" s="30"/>
      <c r="L55" s="7">
        <f>CEILING(C38*0.6,5)</f>
        <v>85</v>
      </c>
      <c r="M55" s="43">
        <v>5.0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</row>
    <row r="56" ht="15.75" customHeight="1">
      <c r="A56" s="36"/>
      <c r="B56" s="7"/>
      <c r="C56" s="7">
        <f>CEILING(C38*0.65,5)</f>
        <v>95</v>
      </c>
      <c r="D56" s="43">
        <v>8.0</v>
      </c>
      <c r="E56" s="7"/>
      <c r="F56" s="7">
        <f>CEILING(C38*0.725,5)</f>
        <v>105</v>
      </c>
      <c r="G56" s="43">
        <v>8.0</v>
      </c>
      <c r="H56" s="7"/>
      <c r="I56" s="7">
        <f>CEILING(C38*0.75,5)</f>
        <v>105</v>
      </c>
      <c r="J56" s="43">
        <v>1.0</v>
      </c>
      <c r="K56" s="7"/>
      <c r="L56" s="7" t="s">
        <v>19</v>
      </c>
      <c r="M56" s="43" t="s">
        <v>19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</row>
    <row r="57" ht="15.75" customHeight="1">
      <c r="A57" s="36"/>
      <c r="B57" s="45" t="s">
        <v>20</v>
      </c>
      <c r="C57" s="45">
        <f t="shared" ref="C57:C58" si="8">CEILING(C38*0.65,5)</f>
        <v>95</v>
      </c>
      <c r="D57" s="46" t="s">
        <v>31</v>
      </c>
      <c r="E57" s="45" t="s">
        <v>22</v>
      </c>
      <c r="F57" s="45">
        <f>CEILING(C38*0.725,5)</f>
        <v>105</v>
      </c>
      <c r="G57" s="46" t="s">
        <v>31</v>
      </c>
      <c r="H57" s="45" t="s">
        <v>18</v>
      </c>
      <c r="I57" s="45">
        <f>CEILING(C38*0.8,5)</f>
        <v>115</v>
      </c>
      <c r="J57" s="46" t="s">
        <v>18</v>
      </c>
      <c r="K57" s="47"/>
      <c r="L57" s="47" t="s">
        <v>19</v>
      </c>
      <c r="M57" s="48" t="s">
        <v>19</v>
      </c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</row>
    <row r="58" ht="15.75" customHeight="1">
      <c r="A58" s="36"/>
      <c r="B58" s="30" t="s">
        <v>10</v>
      </c>
      <c r="C58" s="7">
        <f t="shared" si="8"/>
        <v>280</v>
      </c>
      <c r="D58" s="42">
        <v>8.0</v>
      </c>
      <c r="E58" s="30" t="s">
        <v>10</v>
      </c>
      <c r="F58" s="41">
        <f>CEILING(C39*0.6,5)</f>
        <v>260</v>
      </c>
      <c r="G58" s="42">
        <v>3.0</v>
      </c>
      <c r="H58" s="30" t="s">
        <v>10</v>
      </c>
      <c r="I58" s="41">
        <f>CEILING(C39*0.5,5)</f>
        <v>215</v>
      </c>
      <c r="J58" s="42">
        <v>5.0</v>
      </c>
      <c r="K58" s="30" t="s">
        <v>10</v>
      </c>
      <c r="L58" s="7">
        <f>CEILING(C39*0.4,5)</f>
        <v>175</v>
      </c>
      <c r="M58" s="43">
        <v>5.0</v>
      </c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</row>
    <row r="59" ht="15.75" customHeight="1">
      <c r="A59" s="36"/>
      <c r="B59" s="30"/>
      <c r="C59" s="7">
        <f>CEILING(C39*0.65,5)</f>
        <v>280</v>
      </c>
      <c r="D59" s="43">
        <v>8.0</v>
      </c>
      <c r="E59" s="30"/>
      <c r="F59" s="7">
        <f>CEILING(C39*0.675,5)</f>
        <v>295</v>
      </c>
      <c r="G59" s="43">
        <v>3.0</v>
      </c>
      <c r="H59" s="30"/>
      <c r="I59" s="7">
        <f>CEILING(C39*0.6,5)</f>
        <v>260</v>
      </c>
      <c r="J59" s="43">
        <v>3.0</v>
      </c>
      <c r="K59" s="30"/>
      <c r="L59" s="7">
        <f>CEILING(C39*0.5,5)</f>
        <v>215</v>
      </c>
      <c r="M59" s="43">
        <v>5.0</v>
      </c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</row>
    <row r="60" ht="15.75" customHeight="1">
      <c r="A60" s="36"/>
      <c r="B60" s="30"/>
      <c r="C60" s="7">
        <f>CEILING(C39*0.65,5)</f>
        <v>280</v>
      </c>
      <c r="D60" s="43">
        <v>8.0</v>
      </c>
      <c r="E60" s="30"/>
      <c r="F60" s="7">
        <f>CEILING(C39*0.725,5)</f>
        <v>315</v>
      </c>
      <c r="G60" s="43">
        <v>8.0</v>
      </c>
      <c r="H60" s="30"/>
      <c r="I60" s="7">
        <f>CEILING(C39*0.7,5)</f>
        <v>305</v>
      </c>
      <c r="J60" s="43">
        <v>2.0</v>
      </c>
      <c r="K60" s="30"/>
      <c r="L60" s="7">
        <f>CEILING(C39*0.6,5)</f>
        <v>260</v>
      </c>
      <c r="M60" s="43">
        <v>5.0</v>
      </c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</row>
    <row r="61" ht="15.75" customHeight="1">
      <c r="A61" s="36"/>
      <c r="B61" s="7"/>
      <c r="C61" s="7">
        <f>CEILING(C39*0.65,5)</f>
        <v>280</v>
      </c>
      <c r="D61" s="43">
        <v>8.0</v>
      </c>
      <c r="E61" s="7"/>
      <c r="F61" s="7">
        <f>CEILING(C39*0.725,5)</f>
        <v>315</v>
      </c>
      <c r="G61" s="43">
        <v>8.0</v>
      </c>
      <c r="H61" s="7"/>
      <c r="I61" s="7">
        <f>CEILING(C39*0.75,5)</f>
        <v>325</v>
      </c>
      <c r="J61" s="43">
        <v>1.0</v>
      </c>
      <c r="K61" s="7"/>
      <c r="L61" s="7" t="s">
        <v>19</v>
      </c>
      <c r="M61" s="43" t="s">
        <v>19</v>
      </c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</row>
    <row r="62" ht="15.75" customHeight="1">
      <c r="A62" s="36"/>
      <c r="B62" s="45" t="s">
        <v>20</v>
      </c>
      <c r="C62" s="45">
        <f>CEILING(C39*0.65,5)</f>
        <v>280</v>
      </c>
      <c r="D62" s="46" t="s">
        <v>31</v>
      </c>
      <c r="E62" s="45" t="s">
        <v>22</v>
      </c>
      <c r="F62" s="45">
        <f>CEILING(C39*0.725,5)</f>
        <v>315</v>
      </c>
      <c r="G62" s="46" t="s">
        <v>31</v>
      </c>
      <c r="H62" s="45" t="s">
        <v>18</v>
      </c>
      <c r="I62" s="45">
        <f>CEILING(C39*0.8,5)</f>
        <v>345</v>
      </c>
      <c r="J62" s="46" t="s">
        <v>18</v>
      </c>
      <c r="K62" s="47"/>
      <c r="L62" s="47" t="s">
        <v>19</v>
      </c>
      <c r="M62" s="48" t="s">
        <v>19</v>
      </c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</row>
    <row r="63" ht="16.5" customHeight="1">
      <c r="A63" s="49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</row>
    <row r="64" ht="15.75" customHeight="1">
      <c r="A64" s="50"/>
      <c r="B64" s="51" t="s">
        <v>23</v>
      </c>
      <c r="C64" s="14"/>
      <c r="D64" s="52" t="s">
        <v>24</v>
      </c>
      <c r="E64" s="52" t="s">
        <v>25</v>
      </c>
      <c r="F64" s="7"/>
      <c r="G64" s="7"/>
      <c r="H64" s="7"/>
      <c r="I64" s="7"/>
      <c r="J64" s="7"/>
      <c r="K64" s="7"/>
      <c r="L64" s="7"/>
      <c r="M64" s="7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</row>
    <row r="65" ht="15.75" customHeight="1">
      <c r="A65" s="50"/>
      <c r="B65" s="17" t="s">
        <v>7</v>
      </c>
      <c r="C65" s="18">
        <f>CEILING(((E65-D65)*2.5)+C36,5)</f>
        <v>255</v>
      </c>
      <c r="D65" s="30">
        <v>8.0</v>
      </c>
      <c r="E65" s="53">
        <v>10.0</v>
      </c>
      <c r="F65" s="7"/>
      <c r="G65" s="7"/>
      <c r="H65" s="7"/>
      <c r="I65" s="7"/>
      <c r="J65" s="7"/>
      <c r="K65" s="7"/>
      <c r="L65" s="7"/>
      <c r="M65" s="7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</row>
    <row r="66" ht="15.75" customHeight="1">
      <c r="A66" s="50"/>
      <c r="B66" s="22" t="s">
        <v>8</v>
      </c>
      <c r="C66" s="21">
        <f>CEILING(((E66-D66)*5)+C37,5)</f>
        <v>440</v>
      </c>
      <c r="D66" s="30">
        <v>8.0</v>
      </c>
      <c r="E66" s="54">
        <v>10.0</v>
      </c>
      <c r="F66" s="7"/>
      <c r="G66" s="7"/>
      <c r="H66" s="7"/>
      <c r="I66" s="7"/>
      <c r="J66" s="7"/>
      <c r="K66" s="7"/>
      <c r="L66" s="7"/>
      <c r="M66" s="7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</row>
    <row r="67" ht="15.75" customHeight="1">
      <c r="A67" s="50"/>
      <c r="B67" s="22" t="s">
        <v>9</v>
      </c>
      <c r="C67" s="21">
        <f>CEILING(((E67-D67)*2.5)+C38,5)</f>
        <v>145</v>
      </c>
      <c r="D67" s="30">
        <v>8.0</v>
      </c>
      <c r="E67" s="54">
        <v>10.0</v>
      </c>
      <c r="F67" s="7"/>
      <c r="G67" s="7"/>
      <c r="H67" s="7"/>
      <c r="I67" s="7"/>
      <c r="J67" s="7"/>
      <c r="K67" s="7"/>
      <c r="L67" s="7"/>
      <c r="M67" s="7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</row>
    <row r="68" ht="15.75" customHeight="1">
      <c r="A68" s="50"/>
      <c r="B68" s="25" t="s">
        <v>10</v>
      </c>
      <c r="C68" s="26">
        <f>CEILING(((E68-D68)*5)+C39,5)</f>
        <v>440</v>
      </c>
      <c r="D68" s="55">
        <v>8.0</v>
      </c>
      <c r="E68" s="56">
        <v>10.0</v>
      </c>
      <c r="F68" s="7"/>
      <c r="G68" s="7"/>
      <c r="H68" s="7"/>
      <c r="I68" s="7"/>
      <c r="J68" s="7"/>
      <c r="K68" s="7"/>
      <c r="L68" s="7"/>
      <c r="M68" s="7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</row>
    <row r="69" ht="15.75" customHeight="1">
      <c r="A69" s="50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</row>
    <row r="70" ht="15.75" customHeight="1">
      <c r="A70" s="5"/>
      <c r="B70" s="32" t="s">
        <v>32</v>
      </c>
      <c r="C70" s="2"/>
      <c r="D70" s="33"/>
      <c r="E70" s="34" t="s">
        <v>33</v>
      </c>
      <c r="F70" s="2"/>
      <c r="G70" s="3"/>
      <c r="H70" s="35" t="s">
        <v>34</v>
      </c>
      <c r="I70" s="2"/>
      <c r="J70" s="33"/>
      <c r="K70" s="34" t="s">
        <v>35</v>
      </c>
      <c r="L70" s="2"/>
      <c r="M70" s="3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</row>
    <row r="71" ht="15.75" customHeight="1">
      <c r="A71" s="58" t="s">
        <v>36</v>
      </c>
      <c r="B71" s="30"/>
      <c r="C71" s="37" t="s">
        <v>16</v>
      </c>
      <c r="D71" s="38" t="s">
        <v>17</v>
      </c>
      <c r="E71" s="39"/>
      <c r="F71" s="37" t="s">
        <v>16</v>
      </c>
      <c r="G71" s="38" t="s">
        <v>17</v>
      </c>
      <c r="H71" s="39"/>
      <c r="I71" s="37" t="s">
        <v>16</v>
      </c>
      <c r="J71" s="37" t="s">
        <v>17</v>
      </c>
      <c r="K71" s="32"/>
      <c r="L71" s="59" t="s">
        <v>16</v>
      </c>
      <c r="M71" s="60" t="s">
        <v>17</v>
      </c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</row>
    <row r="72" ht="15.75" customHeight="1">
      <c r="A72" s="36"/>
      <c r="B72" s="40" t="s">
        <v>7</v>
      </c>
      <c r="C72" s="41">
        <f>CEILING(C65*0.7,5)</f>
        <v>180</v>
      </c>
      <c r="D72" s="42">
        <v>5.0</v>
      </c>
      <c r="E72" s="40" t="s">
        <v>7</v>
      </c>
      <c r="F72" s="41">
        <f>CEILING(C65*0.65,5)</f>
        <v>170</v>
      </c>
      <c r="G72" s="42">
        <v>2.0</v>
      </c>
      <c r="H72" s="40" t="s">
        <v>7</v>
      </c>
      <c r="I72" s="41">
        <f>CEILING(C65*0.5,5)</f>
        <v>130</v>
      </c>
      <c r="J72" s="41">
        <v>5.0</v>
      </c>
      <c r="K72" s="17" t="s">
        <v>7</v>
      </c>
      <c r="L72" s="61">
        <f>CEILING(C65*0.4,5)</f>
        <v>105</v>
      </c>
      <c r="M72" s="18">
        <v>5.0</v>
      </c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</row>
    <row r="73" ht="15.75" customHeight="1">
      <c r="A73" s="36"/>
      <c r="B73" s="30"/>
      <c r="C73" s="7">
        <f>CEILING(C65*0.7,5)</f>
        <v>180</v>
      </c>
      <c r="D73" s="43">
        <v>5.0</v>
      </c>
      <c r="E73" s="30"/>
      <c r="F73" s="7">
        <f>CEILING(C65*0.725,5)</f>
        <v>185</v>
      </c>
      <c r="G73" s="43">
        <v>2.0</v>
      </c>
      <c r="H73" s="30"/>
      <c r="I73" s="7">
        <f>CEILING(C65*0.6,5)</f>
        <v>155</v>
      </c>
      <c r="J73" s="7">
        <v>3.0</v>
      </c>
      <c r="K73" s="22"/>
      <c r="L73" s="7">
        <f>CEILING(C65*0.5,5)</f>
        <v>130</v>
      </c>
      <c r="M73" s="21">
        <v>5.0</v>
      </c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</row>
    <row r="74" ht="15.75" customHeight="1">
      <c r="A74" s="36"/>
      <c r="B74" s="30"/>
      <c r="C74" s="7">
        <f>CEILING(C65*0.7,5)</f>
        <v>180</v>
      </c>
      <c r="D74" s="43">
        <v>5.0</v>
      </c>
      <c r="E74" s="30"/>
      <c r="F74" s="7">
        <f>CEILING(C65*0.775,5)</f>
        <v>200</v>
      </c>
      <c r="G74" s="43">
        <v>5.0</v>
      </c>
      <c r="H74" s="30"/>
      <c r="I74" s="7">
        <f>CEILING(C65*0.7,5)</f>
        <v>180</v>
      </c>
      <c r="J74" s="7">
        <v>2.0</v>
      </c>
      <c r="K74" s="22"/>
      <c r="L74" s="7">
        <f>CEILING(C65*0.6,5)</f>
        <v>155</v>
      </c>
      <c r="M74" s="21">
        <v>5.0</v>
      </c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</row>
    <row r="75" ht="15.75" customHeight="1">
      <c r="A75" s="36"/>
      <c r="B75" s="30"/>
      <c r="C75" s="7">
        <f>CEILING(C65*0.7,5)</f>
        <v>180</v>
      </c>
      <c r="D75" s="43">
        <v>5.0</v>
      </c>
      <c r="E75" s="30"/>
      <c r="F75" s="7">
        <f>CEILING(C65*0.775,5)</f>
        <v>200</v>
      </c>
      <c r="G75" s="43">
        <v>5.0</v>
      </c>
      <c r="H75" s="30"/>
      <c r="I75" s="7">
        <f>CEILING(C65*0.75,5)</f>
        <v>195</v>
      </c>
      <c r="J75" s="7">
        <v>1.0</v>
      </c>
      <c r="K75" s="22"/>
      <c r="L75" s="7"/>
      <c r="M75" s="21" t="s">
        <v>19</v>
      </c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</row>
    <row r="76" ht="15.75" customHeight="1">
      <c r="A76" s="36"/>
      <c r="B76" s="7"/>
      <c r="C76" s="7">
        <f>CEILING(C65*0.7,5)</f>
        <v>180</v>
      </c>
      <c r="D76" s="43">
        <v>5.0</v>
      </c>
      <c r="E76" s="7"/>
      <c r="F76" s="7">
        <f>CEILING(C65*0.775,5)</f>
        <v>200</v>
      </c>
      <c r="G76" s="43">
        <v>5.0</v>
      </c>
      <c r="H76" s="7"/>
      <c r="I76" s="7">
        <f>CEILING(C65*0.8,5)</f>
        <v>205</v>
      </c>
      <c r="J76" s="7">
        <v>1.0</v>
      </c>
      <c r="K76" s="62"/>
      <c r="L76" s="7"/>
      <c r="M76" s="21" t="s">
        <v>19</v>
      </c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</row>
    <row r="77" ht="15.75" customHeight="1">
      <c r="A77" s="36"/>
      <c r="B77" s="45" t="s">
        <v>20</v>
      </c>
      <c r="C77" s="45">
        <f t="shared" ref="C77:C78" si="9">CEILING(C65*0.7,5)</f>
        <v>180</v>
      </c>
      <c r="D77" s="46" t="s">
        <v>37</v>
      </c>
      <c r="E77" s="45" t="s">
        <v>22</v>
      </c>
      <c r="F77" s="45">
        <f>CEILING(C65*0.775,5)</f>
        <v>200</v>
      </c>
      <c r="G77" s="46" t="s">
        <v>37</v>
      </c>
      <c r="H77" s="45" t="s">
        <v>18</v>
      </c>
      <c r="I77" s="45">
        <f>CEILING(C65*0.85,5)</f>
        <v>220</v>
      </c>
      <c r="J77" s="45" t="s">
        <v>18</v>
      </c>
      <c r="K77" s="63"/>
      <c r="L77" s="29"/>
      <c r="M77" s="26" t="s">
        <v>19</v>
      </c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</row>
    <row r="78" ht="15.75" customHeight="1">
      <c r="A78" s="36"/>
      <c r="B78" s="40" t="s">
        <v>8</v>
      </c>
      <c r="C78" s="41">
        <f t="shared" si="9"/>
        <v>310</v>
      </c>
      <c r="D78" s="42">
        <v>5.0</v>
      </c>
      <c r="E78" s="40" t="s">
        <v>8</v>
      </c>
      <c r="F78" s="41">
        <f>CEILING(C66*0.65,5)</f>
        <v>290</v>
      </c>
      <c r="G78" s="42">
        <v>2.0</v>
      </c>
      <c r="H78" s="40" t="s">
        <v>8</v>
      </c>
      <c r="I78" s="41">
        <f>CEILING(C66*0.5,5)</f>
        <v>220</v>
      </c>
      <c r="J78" s="41">
        <v>5.0</v>
      </c>
      <c r="K78" s="17" t="s">
        <v>8</v>
      </c>
      <c r="L78" s="61">
        <f>CEILING(C66*0.4,5)</f>
        <v>180</v>
      </c>
      <c r="M78" s="18">
        <v>5.0</v>
      </c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</row>
    <row r="79" ht="15.75" customHeight="1">
      <c r="A79" s="36"/>
      <c r="B79" s="30"/>
      <c r="C79" s="7">
        <f>CEILING(C66*0.7,5)</f>
        <v>310</v>
      </c>
      <c r="D79" s="43">
        <v>5.0</v>
      </c>
      <c r="E79" s="30"/>
      <c r="F79" s="7">
        <f>CEILING(C66*0.725,5)</f>
        <v>320</v>
      </c>
      <c r="G79" s="43">
        <v>2.0</v>
      </c>
      <c r="H79" s="30"/>
      <c r="I79" s="7">
        <f>CEILING(C66*0.6,5)</f>
        <v>265</v>
      </c>
      <c r="J79" s="7">
        <v>3.0</v>
      </c>
      <c r="K79" s="22"/>
      <c r="L79" s="7">
        <f>CEILING(C66*0.5,5)</f>
        <v>220</v>
      </c>
      <c r="M79" s="21">
        <v>5.0</v>
      </c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</row>
    <row r="80" ht="15.75" customHeight="1">
      <c r="A80" s="36"/>
      <c r="B80" s="30"/>
      <c r="C80" s="7">
        <f>CEILING(C66*0.7,5)</f>
        <v>310</v>
      </c>
      <c r="D80" s="43">
        <v>5.0</v>
      </c>
      <c r="E80" s="30"/>
      <c r="F80" s="7">
        <f>CEILING(C66*0.775,5)</f>
        <v>345</v>
      </c>
      <c r="G80" s="43">
        <v>5.0</v>
      </c>
      <c r="H80" s="30"/>
      <c r="I80" s="7">
        <f>CEILING(C66*0.7,5)</f>
        <v>310</v>
      </c>
      <c r="J80" s="7">
        <v>2.0</v>
      </c>
      <c r="K80" s="22"/>
      <c r="L80" s="7">
        <f>CEILING(C66*0.6,5)</f>
        <v>265</v>
      </c>
      <c r="M80" s="21">
        <v>5.0</v>
      </c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</row>
    <row r="81" ht="15.75" customHeight="1">
      <c r="A81" s="36"/>
      <c r="B81" s="30"/>
      <c r="C81" s="7">
        <f>CEILING(C66*0.7,5)</f>
        <v>310</v>
      </c>
      <c r="D81" s="43">
        <v>5.0</v>
      </c>
      <c r="E81" s="30"/>
      <c r="F81" s="7">
        <f>CEILING(C66*0.775,5)</f>
        <v>345</v>
      </c>
      <c r="G81" s="43">
        <v>5.0</v>
      </c>
      <c r="H81" s="30"/>
      <c r="I81" s="7">
        <f>CEILING(C66*0.75,5)</f>
        <v>330</v>
      </c>
      <c r="J81" s="7">
        <v>1.0</v>
      </c>
      <c r="K81" s="22"/>
      <c r="L81" s="7"/>
      <c r="M81" s="21" t="s">
        <v>19</v>
      </c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</row>
    <row r="82" ht="15.75" customHeight="1">
      <c r="A82" s="36"/>
      <c r="B82" s="7"/>
      <c r="C82" s="7">
        <f>CEILING(C66*0.7,5)</f>
        <v>310</v>
      </c>
      <c r="D82" s="43">
        <v>5.0</v>
      </c>
      <c r="E82" s="7"/>
      <c r="F82" s="7">
        <f>CEILING(C66*0.775,5)</f>
        <v>345</v>
      </c>
      <c r="G82" s="43">
        <v>5.0</v>
      </c>
      <c r="H82" s="7"/>
      <c r="I82" s="7">
        <f>CEILING(C66*0.8,5)</f>
        <v>355</v>
      </c>
      <c r="J82" s="7">
        <v>1.0</v>
      </c>
      <c r="K82" s="62"/>
      <c r="L82" s="7"/>
      <c r="M82" s="21" t="s">
        <v>19</v>
      </c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</row>
    <row r="83" ht="15.75" customHeight="1">
      <c r="A83" s="36"/>
      <c r="B83" s="45" t="s">
        <v>20</v>
      </c>
      <c r="C83" s="45">
        <f t="shared" ref="C83:C84" si="10">CEILING(C66*0.7,5)</f>
        <v>310</v>
      </c>
      <c r="D83" s="46" t="s">
        <v>37</v>
      </c>
      <c r="E83" s="45" t="s">
        <v>22</v>
      </c>
      <c r="F83" s="45">
        <f>CEILING(C66*0.775,5)</f>
        <v>345</v>
      </c>
      <c r="G83" s="46" t="s">
        <v>37</v>
      </c>
      <c r="H83" s="45" t="s">
        <v>18</v>
      </c>
      <c r="I83" s="45">
        <f>CEILING(C66*0.85,5)</f>
        <v>375</v>
      </c>
      <c r="J83" s="45" t="s">
        <v>18</v>
      </c>
      <c r="K83" s="63"/>
      <c r="L83" s="29"/>
      <c r="M83" s="26" t="s">
        <v>19</v>
      </c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</row>
    <row r="84" ht="15.75" customHeight="1">
      <c r="A84" s="36"/>
      <c r="B84" s="40" t="s">
        <v>9</v>
      </c>
      <c r="C84" s="41">
        <f t="shared" si="10"/>
        <v>105</v>
      </c>
      <c r="D84" s="42">
        <v>5.0</v>
      </c>
      <c r="E84" s="40" t="s">
        <v>9</v>
      </c>
      <c r="F84" s="41">
        <f>CEILING(C67*0.65,5)</f>
        <v>95</v>
      </c>
      <c r="G84" s="42">
        <v>2.0</v>
      </c>
      <c r="H84" s="40" t="s">
        <v>9</v>
      </c>
      <c r="I84" s="41">
        <f>CEILING(C67*0.5,5)</f>
        <v>75</v>
      </c>
      <c r="J84" s="41">
        <v>5.0</v>
      </c>
      <c r="K84" s="17" t="s">
        <v>9</v>
      </c>
      <c r="L84" s="61">
        <f>CEILING(C67*0.4,5)</f>
        <v>60</v>
      </c>
      <c r="M84" s="18">
        <v>5.0</v>
      </c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</row>
    <row r="85" ht="15.75" customHeight="1">
      <c r="A85" s="36"/>
      <c r="B85" s="7"/>
      <c r="C85" s="7">
        <f>CEILING(C67*0.7,5)</f>
        <v>105</v>
      </c>
      <c r="D85" s="43">
        <v>5.0</v>
      </c>
      <c r="E85" s="7"/>
      <c r="F85" s="7">
        <f>CEILING(C67*0.725,5)</f>
        <v>110</v>
      </c>
      <c r="G85" s="43">
        <v>2.0</v>
      </c>
      <c r="H85" s="7"/>
      <c r="I85" s="7">
        <f>CEILING(C67*0.6,5)</f>
        <v>90</v>
      </c>
      <c r="J85" s="7">
        <v>3.0</v>
      </c>
      <c r="K85" s="62"/>
      <c r="L85" s="7">
        <f>CEILING(C67*0.5,5)</f>
        <v>75</v>
      </c>
      <c r="M85" s="21">
        <v>5.0</v>
      </c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</row>
    <row r="86" ht="15.75" customHeight="1">
      <c r="A86" s="36"/>
      <c r="B86" s="7"/>
      <c r="C86" s="7">
        <f>CEILING(C67*0.7,5)</f>
        <v>105</v>
      </c>
      <c r="D86" s="43">
        <v>5.0</v>
      </c>
      <c r="E86" s="7"/>
      <c r="F86" s="7">
        <f>CEILING(C67*0.775,5)</f>
        <v>115</v>
      </c>
      <c r="G86" s="43">
        <v>5.0</v>
      </c>
      <c r="H86" s="7"/>
      <c r="I86" s="7">
        <f>CEILING(C67*0.7,5)</f>
        <v>105</v>
      </c>
      <c r="J86" s="7">
        <v>2.0</v>
      </c>
      <c r="K86" s="62"/>
      <c r="L86" s="7">
        <f>CEILING(C67*0.6,5)</f>
        <v>90</v>
      </c>
      <c r="M86" s="21">
        <v>5.0</v>
      </c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</row>
    <row r="87" ht="15.75" customHeight="1">
      <c r="A87" s="36"/>
      <c r="B87" s="7"/>
      <c r="C87" s="7">
        <f>CEILING(C67*0.7,5)</f>
        <v>105</v>
      </c>
      <c r="D87" s="43">
        <v>5.0</v>
      </c>
      <c r="E87" s="7"/>
      <c r="F87" s="7">
        <f>CEILING(C67*0.775,5)</f>
        <v>115</v>
      </c>
      <c r="G87" s="43">
        <v>5.0</v>
      </c>
      <c r="H87" s="7"/>
      <c r="I87" s="7">
        <f>CEILING(C67*0.75,5)</f>
        <v>110</v>
      </c>
      <c r="J87" s="7">
        <v>1.0</v>
      </c>
      <c r="K87" s="62"/>
      <c r="L87" s="7"/>
      <c r="M87" s="21" t="s">
        <v>19</v>
      </c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</row>
    <row r="88" ht="15.75" customHeight="1">
      <c r="A88" s="36"/>
      <c r="B88" s="7"/>
      <c r="C88" s="7">
        <f>CEILING(C67*0.7,5)</f>
        <v>105</v>
      </c>
      <c r="D88" s="43">
        <v>5.0</v>
      </c>
      <c r="E88" s="7"/>
      <c r="F88" s="7">
        <f>CEILING(C67*0.775,5)</f>
        <v>115</v>
      </c>
      <c r="G88" s="43">
        <v>5.0</v>
      </c>
      <c r="H88" s="7"/>
      <c r="I88" s="7">
        <f>CEILING(C67*0.8,5)</f>
        <v>120</v>
      </c>
      <c r="J88" s="7">
        <v>1.0</v>
      </c>
      <c r="K88" s="62"/>
      <c r="L88" s="7"/>
      <c r="M88" s="21" t="s">
        <v>19</v>
      </c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</row>
    <row r="89" ht="15.75" customHeight="1">
      <c r="A89" s="36"/>
      <c r="B89" s="45" t="s">
        <v>20</v>
      </c>
      <c r="C89" s="45">
        <f t="shared" ref="C89:C90" si="11">CEILING(C67*0.7,5)</f>
        <v>105</v>
      </c>
      <c r="D89" s="46" t="s">
        <v>37</v>
      </c>
      <c r="E89" s="45" t="s">
        <v>22</v>
      </c>
      <c r="F89" s="45">
        <f>CEILING(C67*0.775,5)</f>
        <v>115</v>
      </c>
      <c r="G89" s="46" t="s">
        <v>37</v>
      </c>
      <c r="H89" s="45" t="s">
        <v>18</v>
      </c>
      <c r="I89" s="45">
        <f>CEILING(C67*0.85,5)</f>
        <v>125</v>
      </c>
      <c r="J89" s="45" t="s">
        <v>18</v>
      </c>
      <c r="K89" s="63"/>
      <c r="L89" s="29"/>
      <c r="M89" s="26" t="s">
        <v>19</v>
      </c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</row>
    <row r="90" ht="15.75" customHeight="1">
      <c r="A90" s="36"/>
      <c r="B90" s="30" t="s">
        <v>10</v>
      </c>
      <c r="C90" s="41">
        <f t="shared" si="11"/>
        <v>310</v>
      </c>
      <c r="D90" s="42">
        <v>5.0</v>
      </c>
      <c r="E90" s="30" t="s">
        <v>10</v>
      </c>
      <c r="F90" s="41">
        <f>CEILING(C68*0.65,5)</f>
        <v>290</v>
      </c>
      <c r="G90" s="43">
        <v>2.0</v>
      </c>
      <c r="H90" s="30" t="s">
        <v>10</v>
      </c>
      <c r="I90" s="41">
        <f>CEILING(C68*0.5,5)</f>
        <v>220</v>
      </c>
      <c r="J90" s="41">
        <v>5.0</v>
      </c>
      <c r="K90" s="17" t="s">
        <v>10</v>
      </c>
      <c r="L90" s="61">
        <f>CEILING(C68*0.4,5)</f>
        <v>180</v>
      </c>
      <c r="M90" s="18">
        <v>5.0</v>
      </c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</row>
    <row r="91" ht="15.75" customHeight="1">
      <c r="A91" s="36"/>
      <c r="B91" s="30"/>
      <c r="C91" s="7">
        <f>CEILING(C68*0.7,5)</f>
        <v>310</v>
      </c>
      <c r="D91" s="43">
        <v>5.0</v>
      </c>
      <c r="E91" s="30"/>
      <c r="F91" s="7">
        <f>CEILING(C68*0.725,5)</f>
        <v>320</v>
      </c>
      <c r="G91" s="43">
        <v>2.0</v>
      </c>
      <c r="H91" s="30"/>
      <c r="I91" s="7">
        <f>CEILING(C68*0.6,5)</f>
        <v>265</v>
      </c>
      <c r="J91" s="7">
        <v>3.0</v>
      </c>
      <c r="K91" s="22"/>
      <c r="L91" s="7">
        <f>CEILING(C68*0.5,5)</f>
        <v>220</v>
      </c>
      <c r="M91" s="21">
        <v>5.0</v>
      </c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</row>
    <row r="92" ht="15.75" customHeight="1">
      <c r="A92" s="36"/>
      <c r="B92" s="30"/>
      <c r="C92" s="7">
        <f>CEILING(C68*0.7,5)</f>
        <v>310</v>
      </c>
      <c r="D92" s="43">
        <v>5.0</v>
      </c>
      <c r="E92" s="30"/>
      <c r="F92" s="7">
        <f>CEILING(C68*0.775,5)</f>
        <v>345</v>
      </c>
      <c r="G92" s="43">
        <v>5.0</v>
      </c>
      <c r="H92" s="30"/>
      <c r="I92" s="7">
        <f>CEILING(C68*0.7,5)</f>
        <v>310</v>
      </c>
      <c r="J92" s="7">
        <v>2.0</v>
      </c>
      <c r="K92" s="22"/>
      <c r="L92" s="7">
        <f>CEILING(C68*0.6,5)</f>
        <v>265</v>
      </c>
      <c r="M92" s="21">
        <v>5.0</v>
      </c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</row>
    <row r="93" ht="15.75" customHeight="1">
      <c r="A93" s="36"/>
      <c r="B93" s="30"/>
      <c r="C93" s="7">
        <f>CEILING(C68*0.7,5)</f>
        <v>310</v>
      </c>
      <c r="D93" s="43">
        <v>5.0</v>
      </c>
      <c r="E93" s="30"/>
      <c r="F93" s="7">
        <f>CEILING(C68*0.775,5)</f>
        <v>345</v>
      </c>
      <c r="G93" s="43">
        <v>5.0</v>
      </c>
      <c r="H93" s="30"/>
      <c r="I93" s="7">
        <f>CEILING(C68*0.75,5)</f>
        <v>330</v>
      </c>
      <c r="J93" s="7">
        <v>1.0</v>
      </c>
      <c r="K93" s="22"/>
      <c r="L93" s="7"/>
      <c r="M93" s="21" t="s">
        <v>19</v>
      </c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</row>
    <row r="94" ht="15.75" customHeight="1">
      <c r="A94" s="36"/>
      <c r="B94" s="7"/>
      <c r="C94" s="7">
        <f>CEILING(C68*0.7,5)</f>
        <v>310</v>
      </c>
      <c r="D94" s="43">
        <v>5.0</v>
      </c>
      <c r="E94" s="7"/>
      <c r="F94" s="7">
        <f>CEILING(C68*0.775,5)</f>
        <v>345</v>
      </c>
      <c r="G94" s="43">
        <v>5.0</v>
      </c>
      <c r="H94" s="7"/>
      <c r="I94" s="7">
        <f>CEILING(C68*0.8,5)</f>
        <v>355</v>
      </c>
      <c r="J94" s="7">
        <v>1.0</v>
      </c>
      <c r="K94" s="62"/>
      <c r="L94" s="7"/>
      <c r="M94" s="21" t="s">
        <v>19</v>
      </c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</row>
    <row r="95" ht="15.75" customHeight="1">
      <c r="A95" s="36"/>
      <c r="B95" s="45" t="s">
        <v>20</v>
      </c>
      <c r="C95" s="45">
        <f>CEILING(C68*0.7,5)</f>
        <v>310</v>
      </c>
      <c r="D95" s="46" t="s">
        <v>37</v>
      </c>
      <c r="E95" s="45" t="s">
        <v>22</v>
      </c>
      <c r="F95" s="45">
        <f>CEILING(C68*0.775,5)</f>
        <v>345</v>
      </c>
      <c r="G95" s="46" t="s">
        <v>37</v>
      </c>
      <c r="H95" s="45" t="s">
        <v>18</v>
      </c>
      <c r="I95" s="45">
        <f>CEILING(C68*0.85,5)</f>
        <v>375</v>
      </c>
      <c r="J95" s="45" t="s">
        <v>18</v>
      </c>
      <c r="K95" s="63"/>
      <c r="L95" s="29"/>
      <c r="M95" s="26" t="s">
        <v>19</v>
      </c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</row>
    <row r="96" ht="16.5" customHeight="1">
      <c r="A96" s="49"/>
      <c r="B96" s="30"/>
      <c r="C96" s="30"/>
      <c r="D96" s="30"/>
      <c r="E96" s="30"/>
      <c r="F96" s="30"/>
      <c r="G96" s="30"/>
      <c r="H96" s="7"/>
      <c r="I96" s="7"/>
      <c r="J96" s="30"/>
      <c r="K96" s="7"/>
      <c r="L96" s="7"/>
      <c r="M96" s="7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</row>
    <row r="97" ht="15.75" customHeight="1">
      <c r="A97" s="50"/>
      <c r="B97" s="51" t="s">
        <v>23</v>
      </c>
      <c r="C97" s="14"/>
      <c r="D97" s="52" t="s">
        <v>24</v>
      </c>
      <c r="E97" s="52" t="s">
        <v>25</v>
      </c>
      <c r="F97" s="30"/>
      <c r="G97" s="30"/>
      <c r="H97" s="7"/>
      <c r="I97" s="7"/>
      <c r="J97" s="30"/>
      <c r="K97" s="7"/>
      <c r="L97" s="7"/>
      <c r="M97" s="7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</row>
    <row r="98" ht="15.75" customHeight="1">
      <c r="A98" s="50"/>
      <c r="B98" s="17" t="s">
        <v>7</v>
      </c>
      <c r="C98" s="18">
        <f>CEILING(((E98-D98)*2.5)+C65,5)</f>
        <v>260</v>
      </c>
      <c r="D98" s="30">
        <v>5.0</v>
      </c>
      <c r="E98" s="53">
        <v>7.0</v>
      </c>
      <c r="F98" s="30"/>
      <c r="G98" s="30"/>
      <c r="H98" s="7"/>
      <c r="I98" s="7"/>
      <c r="J98" s="30"/>
      <c r="K98" s="7"/>
      <c r="L98" s="7"/>
      <c r="M98" s="7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</row>
    <row r="99" ht="15.75" customHeight="1">
      <c r="A99" s="50"/>
      <c r="B99" s="22" t="s">
        <v>8</v>
      </c>
      <c r="C99" s="21">
        <f>CEILING(((E99-D99)*5)+C66,5)</f>
        <v>450</v>
      </c>
      <c r="D99" s="30">
        <v>5.0</v>
      </c>
      <c r="E99" s="54">
        <v>7.0</v>
      </c>
      <c r="F99" s="30"/>
      <c r="G99" s="30"/>
      <c r="H99" s="7"/>
      <c r="I99" s="7"/>
      <c r="J99" s="30"/>
      <c r="K99" s="7"/>
      <c r="L99" s="7"/>
      <c r="M99" s="7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</row>
    <row r="100" ht="15.75" customHeight="1">
      <c r="A100" s="50"/>
      <c r="B100" s="22" t="s">
        <v>9</v>
      </c>
      <c r="C100" s="21">
        <f>CEILING(((E100-D100)*2.5)+C67,5)</f>
        <v>150</v>
      </c>
      <c r="D100" s="30">
        <v>5.0</v>
      </c>
      <c r="E100" s="54">
        <v>7.0</v>
      </c>
      <c r="F100" s="30"/>
      <c r="G100" s="30"/>
      <c r="H100" s="7"/>
      <c r="I100" s="7"/>
      <c r="J100" s="30"/>
      <c r="K100" s="7"/>
      <c r="L100" s="7"/>
      <c r="M100" s="7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</row>
    <row r="101" ht="15.75" customHeight="1">
      <c r="A101" s="50"/>
      <c r="B101" s="25" t="s">
        <v>10</v>
      </c>
      <c r="C101" s="26">
        <f>CEILING(((E101-D101)*5)+C68,5)</f>
        <v>450</v>
      </c>
      <c r="D101" s="55">
        <v>5.0</v>
      </c>
      <c r="E101" s="56">
        <v>7.0</v>
      </c>
      <c r="F101" s="30"/>
      <c r="G101" s="30"/>
      <c r="H101" s="7"/>
      <c r="I101" s="7"/>
      <c r="J101" s="30"/>
      <c r="K101" s="7"/>
      <c r="L101" s="7"/>
      <c r="M101" s="7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</row>
    <row r="102" ht="15.75" customHeight="1">
      <c r="A102" s="50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</row>
    <row r="103" ht="15.75" customHeight="1">
      <c r="A103" s="5"/>
      <c r="B103" s="32" t="s">
        <v>38</v>
      </c>
      <c r="C103" s="2"/>
      <c r="D103" s="33"/>
      <c r="E103" s="34" t="s">
        <v>39</v>
      </c>
      <c r="F103" s="2"/>
      <c r="G103" s="3"/>
      <c r="H103" s="35" t="s">
        <v>40</v>
      </c>
      <c r="I103" s="2"/>
      <c r="J103" s="33"/>
      <c r="K103" s="34" t="s">
        <v>41</v>
      </c>
      <c r="L103" s="2"/>
      <c r="M103" s="3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</row>
    <row r="104" ht="15.75" customHeight="1">
      <c r="A104" s="64" t="s">
        <v>42</v>
      </c>
      <c r="B104" s="30"/>
      <c r="C104" s="37" t="s">
        <v>16</v>
      </c>
      <c r="D104" s="38" t="s">
        <v>17</v>
      </c>
      <c r="E104" s="39"/>
      <c r="F104" s="37" t="s">
        <v>16</v>
      </c>
      <c r="G104" s="38" t="s">
        <v>17</v>
      </c>
      <c r="H104" s="39"/>
      <c r="I104" s="37" t="s">
        <v>16</v>
      </c>
      <c r="J104" s="38" t="s">
        <v>17</v>
      </c>
      <c r="K104" s="39"/>
      <c r="L104" s="37" t="s">
        <v>16</v>
      </c>
      <c r="M104" s="38" t="s">
        <v>17</v>
      </c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</row>
    <row r="105" ht="15.75" customHeight="1">
      <c r="A105" s="36"/>
      <c r="B105" s="40" t="s">
        <v>7</v>
      </c>
      <c r="C105" s="41">
        <f>CEILING(C98*0.75,5)</f>
        <v>195</v>
      </c>
      <c r="D105" s="42">
        <v>3.0</v>
      </c>
      <c r="E105" s="40" t="s">
        <v>7</v>
      </c>
      <c r="F105" s="41">
        <f>CEILING(C98*0.7,5)</f>
        <v>185</v>
      </c>
      <c r="G105" s="42">
        <v>1.0</v>
      </c>
      <c r="H105" s="40" t="s">
        <v>7</v>
      </c>
      <c r="I105" s="41">
        <f>CEILING(C98*0.5,5)</f>
        <v>130</v>
      </c>
      <c r="J105" s="42">
        <v>5.0</v>
      </c>
      <c r="K105" s="40" t="s">
        <v>7</v>
      </c>
      <c r="L105" s="41">
        <f>CEILING(C98*0.4,5)</f>
        <v>105</v>
      </c>
      <c r="M105" s="42">
        <v>5.0</v>
      </c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</row>
    <row r="106" ht="15.75" customHeight="1">
      <c r="A106" s="36"/>
      <c r="B106" s="30"/>
      <c r="C106" s="7">
        <f>CEILING(C98*0.75,5)</f>
        <v>195</v>
      </c>
      <c r="D106" s="43">
        <v>3.0</v>
      </c>
      <c r="E106" s="30"/>
      <c r="F106" s="7">
        <f>CEILING(C98*0.775,5)</f>
        <v>205</v>
      </c>
      <c r="G106" s="43">
        <v>1.0</v>
      </c>
      <c r="H106" s="30"/>
      <c r="I106" s="7">
        <f>CEILING(C98*0.6,5)</f>
        <v>160</v>
      </c>
      <c r="J106" s="43">
        <v>3.0</v>
      </c>
      <c r="K106" s="30"/>
      <c r="L106" s="7">
        <f>CEILING(C98*0.5,5)</f>
        <v>130</v>
      </c>
      <c r="M106" s="43">
        <v>5.0</v>
      </c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</row>
    <row r="107" ht="15.75" customHeight="1">
      <c r="A107" s="36"/>
      <c r="B107" s="30"/>
      <c r="C107" s="7">
        <f>CEILING(C98*0.75,5)</f>
        <v>195</v>
      </c>
      <c r="D107" s="43">
        <v>3.0</v>
      </c>
      <c r="E107" s="30"/>
      <c r="F107" s="7">
        <f>CEILING(C98*0.825,5)</f>
        <v>215</v>
      </c>
      <c r="G107" s="43">
        <v>3.0</v>
      </c>
      <c r="H107" s="30"/>
      <c r="I107" s="7">
        <f>CEILING(C98*0.7,5)</f>
        <v>185</v>
      </c>
      <c r="J107" s="43">
        <v>2.0</v>
      </c>
      <c r="K107" s="30"/>
      <c r="L107" s="7">
        <f>CEILING(C98*0.6,5)</f>
        <v>160</v>
      </c>
      <c r="M107" s="43">
        <v>5.0</v>
      </c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</row>
    <row r="108" ht="15.75" customHeight="1">
      <c r="A108" s="36"/>
      <c r="B108" s="30"/>
      <c r="C108" s="7">
        <f>CEILING(C98*0.75,5)</f>
        <v>195</v>
      </c>
      <c r="D108" s="43">
        <v>3.0</v>
      </c>
      <c r="E108" s="30"/>
      <c r="F108" s="7">
        <f>CEILING(C98*0.825,5)</f>
        <v>215</v>
      </c>
      <c r="G108" s="43">
        <v>3.0</v>
      </c>
      <c r="H108" s="30"/>
      <c r="I108" s="7">
        <f>CEILING(C98*0.75,5)</f>
        <v>195</v>
      </c>
      <c r="J108" s="43">
        <v>1.0</v>
      </c>
      <c r="K108" s="30"/>
      <c r="L108" s="7"/>
      <c r="M108" s="43" t="s">
        <v>19</v>
      </c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</row>
    <row r="109" ht="15.75" customHeight="1">
      <c r="A109" s="36"/>
      <c r="B109" s="30"/>
      <c r="C109" s="7">
        <f>CEILING(C98*0.75,5)</f>
        <v>195</v>
      </c>
      <c r="D109" s="43">
        <v>3.0</v>
      </c>
      <c r="E109" s="30"/>
      <c r="F109" s="7">
        <f>CEILING(C98*0.825,5)</f>
        <v>215</v>
      </c>
      <c r="G109" s="43">
        <v>3.0</v>
      </c>
      <c r="H109" s="30"/>
      <c r="I109" s="7">
        <f>CEILING(C98*0.8,5)</f>
        <v>210</v>
      </c>
      <c r="J109" s="43">
        <v>1.0</v>
      </c>
      <c r="K109" s="30"/>
      <c r="L109" s="7"/>
      <c r="M109" s="43" t="s">
        <v>19</v>
      </c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</row>
    <row r="110" ht="15.75" customHeight="1">
      <c r="A110" s="36"/>
      <c r="B110" s="7"/>
      <c r="C110" s="7">
        <f>CEILING(C98*0.75,5)</f>
        <v>195</v>
      </c>
      <c r="D110" s="43">
        <v>3.0</v>
      </c>
      <c r="E110" s="7"/>
      <c r="F110" s="7">
        <f>CEILING(C98*0.825,5)</f>
        <v>215</v>
      </c>
      <c r="G110" s="43">
        <v>3.0</v>
      </c>
      <c r="H110" s="7"/>
      <c r="I110" s="7">
        <f>CEILING(C98*0.85,5)</f>
        <v>225</v>
      </c>
      <c r="J110" s="43">
        <v>1.0</v>
      </c>
      <c r="K110" s="7"/>
      <c r="L110" s="7"/>
      <c r="M110" s="43" t="s">
        <v>19</v>
      </c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</row>
    <row r="111" ht="15.75" customHeight="1">
      <c r="A111" s="36"/>
      <c r="B111" s="45" t="s">
        <v>20</v>
      </c>
      <c r="C111" s="45">
        <f t="shared" ref="C111:C112" si="12">CEILING(C98*0.75,5)</f>
        <v>195</v>
      </c>
      <c r="D111" s="46" t="s">
        <v>43</v>
      </c>
      <c r="E111" s="45" t="s">
        <v>22</v>
      </c>
      <c r="F111" s="45">
        <f>CEILING(C98*0.825,5)</f>
        <v>215</v>
      </c>
      <c r="G111" s="46" t="s">
        <v>43</v>
      </c>
      <c r="H111" s="45" t="s">
        <v>18</v>
      </c>
      <c r="I111" s="45">
        <f>CEILING(C98*0.9,5)</f>
        <v>235</v>
      </c>
      <c r="J111" s="46" t="s">
        <v>18</v>
      </c>
      <c r="K111" s="47"/>
      <c r="L111" s="47"/>
      <c r="M111" s="48" t="s">
        <v>19</v>
      </c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</row>
    <row r="112" ht="15.75" customHeight="1">
      <c r="A112" s="36"/>
      <c r="B112" s="40" t="s">
        <v>8</v>
      </c>
      <c r="C112" s="41">
        <f t="shared" si="12"/>
        <v>340</v>
      </c>
      <c r="D112" s="42">
        <v>3.0</v>
      </c>
      <c r="E112" s="40" t="s">
        <v>8</v>
      </c>
      <c r="F112" s="41">
        <f>CEILING(C99*0.7,5)</f>
        <v>315</v>
      </c>
      <c r="G112" s="42">
        <v>1.0</v>
      </c>
      <c r="H112" s="40" t="s">
        <v>8</v>
      </c>
      <c r="I112" s="41">
        <f>CEILING(C99*0.5,5)</f>
        <v>225</v>
      </c>
      <c r="J112" s="42">
        <v>5.0</v>
      </c>
      <c r="K112" s="40" t="s">
        <v>8</v>
      </c>
      <c r="L112" s="41">
        <f>CEILING(C99*0.4,5)</f>
        <v>180</v>
      </c>
      <c r="M112" s="42">
        <v>5.0</v>
      </c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</row>
    <row r="113" ht="15.75" customHeight="1">
      <c r="A113" s="36"/>
      <c r="B113" s="7"/>
      <c r="C113" s="7">
        <f>CEILING(C99*0.75,5)</f>
        <v>340</v>
      </c>
      <c r="D113" s="43">
        <v>3.0</v>
      </c>
      <c r="E113" s="7"/>
      <c r="F113" s="7">
        <f>CEILING(C99*0.775,5)</f>
        <v>350</v>
      </c>
      <c r="G113" s="43">
        <v>1.0</v>
      </c>
      <c r="H113" s="7"/>
      <c r="I113" s="7">
        <f>CEILING(C99*0.6,5)</f>
        <v>270</v>
      </c>
      <c r="J113" s="43">
        <v>3.0</v>
      </c>
      <c r="K113" s="7"/>
      <c r="L113" s="7">
        <f>CEILING(C99*0.5,5)</f>
        <v>225</v>
      </c>
      <c r="M113" s="43">
        <v>5.0</v>
      </c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</row>
    <row r="114" ht="15.75" customHeight="1">
      <c r="A114" s="36"/>
      <c r="B114" s="7"/>
      <c r="C114" s="7">
        <f>CEILING(C99*0.75,5)</f>
        <v>340</v>
      </c>
      <c r="D114" s="43">
        <v>3.0</v>
      </c>
      <c r="E114" s="7"/>
      <c r="F114" s="7">
        <f>CEILING(C99*0.825,5)</f>
        <v>375</v>
      </c>
      <c r="G114" s="43">
        <v>3.0</v>
      </c>
      <c r="H114" s="7"/>
      <c r="I114" s="7">
        <f>CEILING(C99*0.7,5)</f>
        <v>315</v>
      </c>
      <c r="J114" s="43">
        <v>2.0</v>
      </c>
      <c r="K114" s="7"/>
      <c r="L114" s="7">
        <f>CEILING(C99*0.6,5)</f>
        <v>270</v>
      </c>
      <c r="M114" s="43">
        <v>5.0</v>
      </c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</row>
    <row r="115" ht="15.75" customHeight="1">
      <c r="A115" s="36"/>
      <c r="B115" s="7"/>
      <c r="C115" s="7">
        <f>CEILING(C99*0.75,5)</f>
        <v>340</v>
      </c>
      <c r="D115" s="43">
        <v>3.0</v>
      </c>
      <c r="E115" s="7"/>
      <c r="F115" s="7">
        <f>CEILING(C99*0.825,5)</f>
        <v>375</v>
      </c>
      <c r="G115" s="43">
        <v>3.0</v>
      </c>
      <c r="H115" s="7"/>
      <c r="I115" s="7">
        <f>CEILING(C99*0.75,5)</f>
        <v>340</v>
      </c>
      <c r="J115" s="43">
        <v>1.0</v>
      </c>
      <c r="K115" s="7"/>
      <c r="L115" s="7"/>
      <c r="M115" s="43" t="s">
        <v>19</v>
      </c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</row>
    <row r="116" ht="15.75" customHeight="1">
      <c r="A116" s="36"/>
      <c r="B116" s="7"/>
      <c r="C116" s="7">
        <f>CEILING(C99*0.75,5)</f>
        <v>340</v>
      </c>
      <c r="D116" s="43">
        <v>3.0</v>
      </c>
      <c r="E116" s="7"/>
      <c r="F116" s="7">
        <f>CEILING(C99*0.825,5)</f>
        <v>375</v>
      </c>
      <c r="G116" s="43">
        <v>3.0</v>
      </c>
      <c r="H116" s="7"/>
      <c r="I116" s="7">
        <f>CEILING(C99*0.8,5)</f>
        <v>360</v>
      </c>
      <c r="J116" s="43">
        <v>1.0</v>
      </c>
      <c r="K116" s="7"/>
      <c r="L116" s="7"/>
      <c r="M116" s="43" t="s">
        <v>19</v>
      </c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</row>
    <row r="117" ht="15.75" customHeight="1">
      <c r="A117" s="36"/>
      <c r="B117" s="7"/>
      <c r="C117" s="7">
        <f>CEILING(C99*0.75,5)</f>
        <v>340</v>
      </c>
      <c r="D117" s="43">
        <v>3.0</v>
      </c>
      <c r="E117" s="7"/>
      <c r="F117" s="7">
        <f>CEILING(C99*0.825,5)</f>
        <v>375</v>
      </c>
      <c r="G117" s="43">
        <v>3.0</v>
      </c>
      <c r="H117" s="7"/>
      <c r="I117" s="7">
        <f>CEILING(C99*0.85,5)</f>
        <v>385</v>
      </c>
      <c r="J117" s="43">
        <v>1.0</v>
      </c>
      <c r="K117" s="7"/>
      <c r="L117" s="7"/>
      <c r="M117" s="43" t="s">
        <v>19</v>
      </c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</row>
    <row r="118" ht="15.75" customHeight="1">
      <c r="A118" s="36"/>
      <c r="B118" s="45" t="s">
        <v>20</v>
      </c>
      <c r="C118" s="45">
        <f t="shared" ref="C118:C119" si="13">CEILING(C99*0.75,5)</f>
        <v>340</v>
      </c>
      <c r="D118" s="46" t="s">
        <v>43</v>
      </c>
      <c r="E118" s="45" t="s">
        <v>22</v>
      </c>
      <c r="F118" s="45">
        <f>CEILING(C99*0.825,5)</f>
        <v>375</v>
      </c>
      <c r="G118" s="46" t="s">
        <v>43</v>
      </c>
      <c r="H118" s="45" t="s">
        <v>18</v>
      </c>
      <c r="I118" s="45">
        <f>CEILING(C99*0.9,5)</f>
        <v>405</v>
      </c>
      <c r="J118" s="46" t="s">
        <v>18</v>
      </c>
      <c r="K118" s="47"/>
      <c r="L118" s="47"/>
      <c r="M118" s="48" t="s">
        <v>19</v>
      </c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</row>
    <row r="119" ht="15.75" customHeight="1">
      <c r="A119" s="36"/>
      <c r="B119" s="40" t="s">
        <v>9</v>
      </c>
      <c r="C119" s="41">
        <f t="shared" si="13"/>
        <v>115</v>
      </c>
      <c r="D119" s="42">
        <v>3.0</v>
      </c>
      <c r="E119" s="40" t="s">
        <v>9</v>
      </c>
      <c r="F119" s="41">
        <f>CEILING(C100*0.7,5)</f>
        <v>105</v>
      </c>
      <c r="G119" s="42">
        <v>1.0</v>
      </c>
      <c r="H119" s="40" t="s">
        <v>9</v>
      </c>
      <c r="I119" s="41">
        <f>CEILING(C100*0.5,5)</f>
        <v>75</v>
      </c>
      <c r="J119" s="42">
        <v>5.0</v>
      </c>
      <c r="K119" s="40" t="s">
        <v>9</v>
      </c>
      <c r="L119" s="41">
        <f>CEILING(C100*0.4,5)</f>
        <v>60</v>
      </c>
      <c r="M119" s="42">
        <v>5.0</v>
      </c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</row>
    <row r="120" ht="15.75" customHeight="1">
      <c r="A120" s="36"/>
      <c r="B120" s="30"/>
      <c r="C120" s="7">
        <f>CEILING(C100*0.75,5)</f>
        <v>115</v>
      </c>
      <c r="D120" s="43">
        <v>3.0</v>
      </c>
      <c r="E120" s="30"/>
      <c r="F120" s="7">
        <f>CEILING(C100*0.775,5)</f>
        <v>120</v>
      </c>
      <c r="G120" s="43">
        <v>1.0</v>
      </c>
      <c r="H120" s="30"/>
      <c r="I120" s="7">
        <f>CEILING(C100*0.6,5)</f>
        <v>90</v>
      </c>
      <c r="J120" s="43">
        <v>3.0</v>
      </c>
      <c r="K120" s="30"/>
      <c r="L120" s="7">
        <f>CEILING(C100*0.5,5)</f>
        <v>75</v>
      </c>
      <c r="M120" s="43">
        <v>5.0</v>
      </c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</row>
    <row r="121" ht="15.75" customHeight="1">
      <c r="A121" s="36"/>
      <c r="B121" s="30"/>
      <c r="C121" s="7">
        <f>CEILING(C100*0.75,5)</f>
        <v>115</v>
      </c>
      <c r="D121" s="43">
        <v>3.0</v>
      </c>
      <c r="E121" s="30"/>
      <c r="F121" s="7">
        <f>CEILING(C100*0.825,5)</f>
        <v>125</v>
      </c>
      <c r="G121" s="43">
        <v>3.0</v>
      </c>
      <c r="H121" s="30"/>
      <c r="I121" s="7">
        <f>CEILING(C100*0.7,5)</f>
        <v>105</v>
      </c>
      <c r="J121" s="43">
        <v>2.0</v>
      </c>
      <c r="K121" s="30"/>
      <c r="L121" s="7">
        <f>CEILING(C100*0.6,5)</f>
        <v>90</v>
      </c>
      <c r="M121" s="43">
        <v>5.0</v>
      </c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</row>
    <row r="122" ht="15.75" customHeight="1">
      <c r="A122" s="36"/>
      <c r="B122" s="30"/>
      <c r="C122" s="7">
        <f>CEILING(C100*0.75,5)</f>
        <v>115</v>
      </c>
      <c r="D122" s="43">
        <v>3.0</v>
      </c>
      <c r="E122" s="30"/>
      <c r="F122" s="7">
        <f>CEILING(C100*0.825,5)</f>
        <v>125</v>
      </c>
      <c r="G122" s="43">
        <v>3.0</v>
      </c>
      <c r="H122" s="30"/>
      <c r="I122" s="7">
        <f>CEILING(C100*0.75,5)</f>
        <v>115</v>
      </c>
      <c r="J122" s="43">
        <v>1.0</v>
      </c>
      <c r="K122" s="30"/>
      <c r="L122" s="7"/>
      <c r="M122" s="43" t="s">
        <v>19</v>
      </c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</row>
    <row r="123" ht="15.75" customHeight="1">
      <c r="A123" s="36"/>
      <c r="B123" s="30"/>
      <c r="C123" s="7">
        <f>CEILING(C100*0.75,5)</f>
        <v>115</v>
      </c>
      <c r="D123" s="43">
        <v>3.0</v>
      </c>
      <c r="E123" s="30"/>
      <c r="F123" s="7">
        <f>CEILING(C100*0.825,5)</f>
        <v>125</v>
      </c>
      <c r="G123" s="43">
        <v>3.0</v>
      </c>
      <c r="H123" s="30"/>
      <c r="I123" s="7">
        <f>CEILING(C100*0.8,5)</f>
        <v>120</v>
      </c>
      <c r="J123" s="43">
        <v>1.0</v>
      </c>
      <c r="K123" s="30"/>
      <c r="L123" s="7"/>
      <c r="M123" s="43" t="s">
        <v>19</v>
      </c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</row>
    <row r="124" ht="15.75" customHeight="1">
      <c r="A124" s="36"/>
      <c r="B124" s="7"/>
      <c r="C124" s="7">
        <f>CEILING(C100*0.75,5)</f>
        <v>115</v>
      </c>
      <c r="D124" s="43">
        <v>3.0</v>
      </c>
      <c r="E124" s="7"/>
      <c r="F124" s="7">
        <f>CEILING(C100*0.825,5)</f>
        <v>125</v>
      </c>
      <c r="G124" s="43">
        <v>3.0</v>
      </c>
      <c r="H124" s="7"/>
      <c r="I124" s="7">
        <f>CEILING(C100*0.85,5)</f>
        <v>130</v>
      </c>
      <c r="J124" s="43">
        <v>1.0</v>
      </c>
      <c r="K124" s="7"/>
      <c r="L124" s="7"/>
      <c r="M124" s="43" t="s">
        <v>19</v>
      </c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</row>
    <row r="125" ht="15.75" customHeight="1">
      <c r="A125" s="36"/>
      <c r="B125" s="45" t="s">
        <v>20</v>
      </c>
      <c r="C125" s="45">
        <f t="shared" ref="C125:C126" si="14">CEILING(C100*0.75,5)</f>
        <v>115</v>
      </c>
      <c r="D125" s="46" t="s">
        <v>43</v>
      </c>
      <c r="E125" s="45" t="s">
        <v>22</v>
      </c>
      <c r="F125" s="45">
        <f>CEILING(C100*0.825,5)</f>
        <v>125</v>
      </c>
      <c r="G125" s="46" t="s">
        <v>43</v>
      </c>
      <c r="H125" s="45" t="s">
        <v>18</v>
      </c>
      <c r="I125" s="45">
        <f>CEILING(C100*0.9,5)</f>
        <v>135</v>
      </c>
      <c r="J125" s="46" t="s">
        <v>18</v>
      </c>
      <c r="K125" s="47"/>
      <c r="L125" s="47"/>
      <c r="M125" s="48" t="s">
        <v>19</v>
      </c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</row>
    <row r="126" ht="15.75" customHeight="1">
      <c r="A126" s="36"/>
      <c r="B126" s="30" t="s">
        <v>10</v>
      </c>
      <c r="C126" s="7">
        <f t="shared" si="14"/>
        <v>340</v>
      </c>
      <c r="D126" s="42">
        <v>3.0</v>
      </c>
      <c r="E126" s="30" t="s">
        <v>10</v>
      </c>
      <c r="F126" s="41">
        <f>CEILING(C101*0.7,5)</f>
        <v>315</v>
      </c>
      <c r="G126" s="42">
        <v>1.0</v>
      </c>
      <c r="H126" s="30" t="s">
        <v>10</v>
      </c>
      <c r="I126" s="41">
        <f>CEILING(C101*0.5,5)</f>
        <v>225</v>
      </c>
      <c r="J126" s="42">
        <v>5.0</v>
      </c>
      <c r="K126" s="30" t="s">
        <v>10</v>
      </c>
      <c r="L126" s="41">
        <f>CEILING(C101*0.4,5)</f>
        <v>180</v>
      </c>
      <c r="M126" s="42">
        <v>5.0</v>
      </c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</row>
    <row r="127" ht="15.75" customHeight="1">
      <c r="A127" s="36"/>
      <c r="B127" s="30"/>
      <c r="C127" s="7">
        <f>CEILING(C101*0.75,5)</f>
        <v>340</v>
      </c>
      <c r="D127" s="43">
        <v>3.0</v>
      </c>
      <c r="E127" s="30"/>
      <c r="F127" s="7">
        <f>CEILING(C101*0.775,5)</f>
        <v>350</v>
      </c>
      <c r="G127" s="43">
        <v>1.0</v>
      </c>
      <c r="H127" s="30"/>
      <c r="I127" s="7">
        <f>CEILING(C101*0.6,5)</f>
        <v>270</v>
      </c>
      <c r="J127" s="43">
        <v>3.0</v>
      </c>
      <c r="K127" s="30"/>
      <c r="L127" s="7">
        <f>CEILING(C101*0.5,5)</f>
        <v>225</v>
      </c>
      <c r="M127" s="43">
        <v>5.0</v>
      </c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</row>
    <row r="128" ht="15.75" customHeight="1">
      <c r="A128" s="36"/>
      <c r="B128" s="30"/>
      <c r="C128" s="7">
        <f>CEILING(C101*0.75,5)</f>
        <v>340</v>
      </c>
      <c r="D128" s="43">
        <v>3.0</v>
      </c>
      <c r="E128" s="30"/>
      <c r="F128" s="7">
        <f>CEILING(C101*0.825,5)</f>
        <v>375</v>
      </c>
      <c r="G128" s="43">
        <v>3.0</v>
      </c>
      <c r="H128" s="30"/>
      <c r="I128" s="7">
        <f>CEILING(C101*0.7,5)</f>
        <v>315</v>
      </c>
      <c r="J128" s="43">
        <v>2.0</v>
      </c>
      <c r="K128" s="30"/>
      <c r="L128" s="7">
        <f>CEILING(C101*0.6,5)</f>
        <v>270</v>
      </c>
      <c r="M128" s="43">
        <v>5.0</v>
      </c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</row>
    <row r="129" ht="15.75" customHeight="1">
      <c r="A129" s="36"/>
      <c r="B129" s="30"/>
      <c r="C129" s="7">
        <f>CEILING(C101*0.75,5)</f>
        <v>340</v>
      </c>
      <c r="D129" s="43">
        <v>3.0</v>
      </c>
      <c r="E129" s="30"/>
      <c r="F129" s="7">
        <f>CEILING(C101*0.825,5)</f>
        <v>375</v>
      </c>
      <c r="G129" s="43">
        <v>3.0</v>
      </c>
      <c r="H129" s="30"/>
      <c r="I129" s="7">
        <f>CEILING(C101*0.75,5)</f>
        <v>340</v>
      </c>
      <c r="J129" s="43">
        <v>1.0</v>
      </c>
      <c r="K129" s="30"/>
      <c r="L129" s="7"/>
      <c r="M129" s="43" t="s">
        <v>19</v>
      </c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</row>
    <row r="130" ht="15.75" customHeight="1">
      <c r="A130" s="36"/>
      <c r="B130" s="30"/>
      <c r="C130" s="7">
        <f>CEILING(C101*0.75,5)</f>
        <v>340</v>
      </c>
      <c r="D130" s="43">
        <v>3.0</v>
      </c>
      <c r="E130" s="30"/>
      <c r="F130" s="7">
        <f>CEILING(C101*0.825,5)</f>
        <v>375</v>
      </c>
      <c r="G130" s="43">
        <v>3.0</v>
      </c>
      <c r="H130" s="30"/>
      <c r="I130" s="7">
        <f>CEILING(C101*0.8,5)</f>
        <v>360</v>
      </c>
      <c r="J130" s="43">
        <v>1.0</v>
      </c>
      <c r="K130" s="30"/>
      <c r="L130" s="7"/>
      <c r="M130" s="43" t="s">
        <v>19</v>
      </c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</row>
    <row r="131" ht="15.75" customHeight="1">
      <c r="A131" s="36"/>
      <c r="B131" s="7"/>
      <c r="C131" s="7">
        <f>CEILING(C101*0.75,5)</f>
        <v>340</v>
      </c>
      <c r="D131" s="43">
        <v>3.0</v>
      </c>
      <c r="E131" s="7"/>
      <c r="F131" s="7">
        <f>CEILING(C101*0.825,5)</f>
        <v>375</v>
      </c>
      <c r="G131" s="43">
        <v>3.0</v>
      </c>
      <c r="H131" s="7"/>
      <c r="I131" s="7">
        <f>CEILING(C101*0.85,5)</f>
        <v>385</v>
      </c>
      <c r="J131" s="43">
        <v>1.0</v>
      </c>
      <c r="K131" s="7"/>
      <c r="L131" s="7"/>
      <c r="M131" s="43" t="s">
        <v>19</v>
      </c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</row>
    <row r="132" ht="15.75" customHeight="1">
      <c r="A132" s="36"/>
      <c r="B132" s="45" t="s">
        <v>20</v>
      </c>
      <c r="C132" s="45">
        <f>CEILING(C101*0.75,5)</f>
        <v>340</v>
      </c>
      <c r="D132" s="46" t="s">
        <v>43</v>
      </c>
      <c r="E132" s="45" t="s">
        <v>22</v>
      </c>
      <c r="F132" s="45">
        <f>CEILING(C101*0.825,5)</f>
        <v>375</v>
      </c>
      <c r="G132" s="46" t="s">
        <v>43</v>
      </c>
      <c r="H132" s="45" t="s">
        <v>18</v>
      </c>
      <c r="I132" s="45">
        <f>CEILING(C101*0.9,5)</f>
        <v>405</v>
      </c>
      <c r="J132" s="46" t="s">
        <v>18</v>
      </c>
      <c r="K132" s="47"/>
      <c r="L132" s="47"/>
      <c r="M132" s="48" t="s">
        <v>19</v>
      </c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</row>
    <row r="133" ht="16.5" customHeight="1">
      <c r="A133" s="49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</row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H12:J12"/>
    <mergeCell ref="K12:M12"/>
    <mergeCell ref="B1:M1"/>
    <mergeCell ref="E5:H5"/>
    <mergeCell ref="B6:C6"/>
    <mergeCell ref="E6:F6"/>
    <mergeCell ref="A12:A34"/>
    <mergeCell ref="B12:D12"/>
    <mergeCell ref="E12:G12"/>
    <mergeCell ref="B35:C35"/>
    <mergeCell ref="B41:D41"/>
    <mergeCell ref="E41:G41"/>
    <mergeCell ref="H41:J41"/>
    <mergeCell ref="K41:M41"/>
    <mergeCell ref="A42:A63"/>
    <mergeCell ref="B64:C64"/>
    <mergeCell ref="E103:G103"/>
    <mergeCell ref="H103:J103"/>
    <mergeCell ref="A104:A133"/>
    <mergeCell ref="B70:D70"/>
    <mergeCell ref="E70:G70"/>
    <mergeCell ref="H70:J70"/>
    <mergeCell ref="K70:M70"/>
    <mergeCell ref="A71:A96"/>
    <mergeCell ref="B97:C97"/>
    <mergeCell ref="B103:D103"/>
    <mergeCell ref="K103:M103"/>
  </mergeCells>
  <hyperlinks>
    <hyperlink r:id="rId1" ref="B1"/>
  </hyperlinks>
  <printOptions/>
  <pageMargins bottom="0.75" footer="0.0" header="0.0" left="0.7" right="0.7" top="0.75"/>
  <pageSetup paperSize="9"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