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porta\Downloads\"/>
    </mc:Choice>
  </mc:AlternateContent>
  <xr:revisionPtr revIDLastSave="0" documentId="13_ncr:1_{D56169AD-FA04-44EC-B824-C0392C14B3AB}" xr6:coauthVersionLast="45" xr6:coauthVersionMax="45" xr10:uidLastSave="{00000000-0000-0000-0000-000000000000}"/>
  <bookViews>
    <workbookView xWindow="-108" yWindow="-108" windowWidth="23256" windowHeight="12576" xr2:uid="{00000000-000D-0000-FFFF-FFFF00000000}"/>
  </bookViews>
  <sheets>
    <sheet name="INICIO" sheetId="1" r:id="rId1"/>
    <sheet name="Fase 1" sheetId="3" r:id="rId2"/>
    <sheet name="Fase 2" sheetId="4" r:id="rId3"/>
    <sheet name="Fase 3 Opcional" sheetId="5" r:id="rId4"/>
    <sheet name="Fase 4"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4" l="1"/>
  <c r="C22" i="4"/>
  <c r="C18" i="4"/>
  <c r="C17" i="4"/>
  <c r="C15" i="4"/>
  <c r="C14" i="4"/>
  <c r="C10" i="4"/>
  <c r="C9" i="4"/>
  <c r="C6" i="4"/>
  <c r="C5" i="4"/>
  <c r="C6" i="3"/>
  <c r="C35" i="6"/>
  <c r="E29" i="6"/>
  <c r="C29" i="6"/>
  <c r="C28" i="6"/>
  <c r="B26" i="6"/>
  <c r="E25" i="6"/>
  <c r="C25" i="6"/>
  <c r="B20" i="6"/>
  <c r="C19" i="6"/>
  <c r="C18" i="6"/>
  <c r="B16" i="6"/>
  <c r="C15" i="6"/>
  <c r="C14" i="6"/>
  <c r="B10" i="6"/>
  <c r="C9" i="6"/>
  <c r="C8" i="6"/>
  <c r="B6" i="6"/>
  <c r="C5" i="6"/>
  <c r="B4" i="6"/>
  <c r="B7" i="6" s="1"/>
  <c r="C19" i="5"/>
  <c r="C13" i="5"/>
  <c r="B10" i="5"/>
  <c r="B16" i="5" s="1"/>
  <c r="B18" i="5" s="1"/>
  <c r="C7" i="5"/>
  <c r="C5" i="5"/>
  <c r="B4" i="5"/>
  <c r="B6" i="5" s="1"/>
  <c r="C25" i="4"/>
  <c r="B25" i="4"/>
  <c r="B24" i="4"/>
  <c r="B22" i="4"/>
  <c r="B21" i="4"/>
  <c r="B17" i="4"/>
  <c r="B14" i="4"/>
  <c r="B13" i="4"/>
  <c r="B16" i="4" s="1"/>
  <c r="B9" i="4"/>
  <c r="B5" i="4"/>
  <c r="B4" i="4"/>
  <c r="B8" i="4" s="1"/>
  <c r="E25" i="3"/>
  <c r="C25" i="3"/>
  <c r="B25" i="3"/>
  <c r="C23" i="3"/>
  <c r="B23" i="3"/>
  <c r="B22" i="3"/>
  <c r="B24" i="3" s="1"/>
  <c r="B19" i="3"/>
  <c r="C18" i="3"/>
  <c r="B18" i="3"/>
  <c r="B16" i="3"/>
  <c r="C14" i="3"/>
  <c r="B14" i="3"/>
  <c r="B13" i="3"/>
  <c r="B17" i="3" s="1"/>
  <c r="B10" i="3"/>
  <c r="C9" i="3"/>
  <c r="B9" i="3"/>
  <c r="B7" i="3"/>
  <c r="B5" i="3"/>
  <c r="B4" i="3"/>
  <c r="B8" i="3" s="1"/>
  <c r="B13" i="6" l="1"/>
  <c r="B17" i="6" s="1"/>
  <c r="B24" i="6"/>
  <c r="B27" i="6" s="1"/>
  <c r="B34" i="6"/>
  <c r="B37" i="6" s="1"/>
  <c r="B12" i="5"/>
  <c r="B22" i="5"/>
</calcChain>
</file>

<file path=xl/sharedStrings.xml><?xml version="1.0" encoding="utf-8"?>
<sst xmlns="http://schemas.openxmlformats.org/spreadsheetml/2006/main" count="175" uniqueCount="78">
  <si>
    <t>Candito Deadlift Program</t>
  </si>
  <si>
    <t>x</t>
  </si>
  <si>
    <t>3 sets x 6 reps*</t>
  </si>
  <si>
    <t>*If the variation is unpaused, do 3 x 8.</t>
  </si>
  <si>
    <t>2 sets x 8 reps</t>
  </si>
  <si>
    <t>4 sets x 3 reps</t>
  </si>
  <si>
    <t>2 sets x 12 reps</t>
  </si>
  <si>
    <t>3 sets x 5 reps</t>
  </si>
  <si>
    <t>2 sets x 6 reps</t>
  </si>
  <si>
    <t>4 sets x 2 reps</t>
  </si>
  <si>
    <t>1 set x 12 reps</t>
  </si>
  <si>
    <t>3 sets x 1 rep</t>
  </si>
  <si>
    <t>-</t>
  </si>
  <si>
    <t>1 single</t>
  </si>
  <si>
    <t>2 sets x 5 reps</t>
  </si>
  <si>
    <t>2 set x 5 reps</t>
  </si>
  <si>
    <t>1 sets x 5 reps</t>
  </si>
  <si>
    <t>1 set x 5 reps</t>
  </si>
  <si>
    <t>Optional Bridge - High Volume</t>
  </si>
  <si>
    <t>3 sets x 10 reps</t>
  </si>
  <si>
    <t>5 sets x 5 reps</t>
  </si>
  <si>
    <t>3 sets x 7 reps</t>
  </si>
  <si>
    <t>Phase 4 - Competition Peak</t>
  </si>
  <si>
    <t>4 sets x 4 reps</t>
  </si>
  <si>
    <t>2-3 sets x 9 reps</t>
  </si>
  <si>
    <t>1 set x 6 reps</t>
  </si>
  <si>
    <t>1 set x 3 reps</t>
  </si>
  <si>
    <t>3 sets x 4 reps</t>
  </si>
  <si>
    <t>1 set x 6-8 reps</t>
  </si>
  <si>
    <t>2 sets x 4 reps</t>
  </si>
  <si>
    <t>WWW.BIBLIOTECADERUTINAS.COM</t>
  </si>
  <si>
    <t>Peso muerto con pausa</t>
  </si>
  <si>
    <t>Peso muerto agarre snatch</t>
  </si>
  <si>
    <t>Peso muerto piernas rígidas</t>
  </si>
  <si>
    <t>Peso muerto sumo</t>
  </si>
  <si>
    <t>Fecha de inicio:</t>
  </si>
  <si>
    <t>Fecha</t>
  </si>
  <si>
    <t>1RM objetivo peso muerto</t>
  </si>
  <si>
    <t>Introduce los siguientes 1RM</t>
  </si>
  <si>
    <t>Variación cercana peso muerto</t>
  </si>
  <si>
    <t>10 RM objetivo peso muerto (Opcional)</t>
  </si>
  <si>
    <t>5 RM objetivo variación lejana peso muerto</t>
  </si>
  <si>
    <t>Variación lejana peso muerto</t>
  </si>
  <si>
    <t>Ejercicio accesorio fase 1</t>
  </si>
  <si>
    <t>Ejerccio accesorio fase 3</t>
  </si>
  <si>
    <t>Probar primero un 1x1 sin llegar a usar el peso de tu 1RM. Introduce este peso conseguido en la primera hoja de "INICIO"</t>
  </si>
  <si>
    <r>
      <t>1RM variación cercana peso muerto</t>
    </r>
    <r>
      <rPr>
        <b/>
        <sz val="11"/>
        <color rgb="FF000000"/>
        <rFont val="Calibri"/>
        <family val="2"/>
      </rPr>
      <t>*</t>
    </r>
  </si>
  <si>
    <t xml:space="preserve">*Este peso lo calcularás el primer día de la rutina haciendo un 1x1 sin llegar al 1RM, es decir, no uses el peso de tu 1RM, si no haz una sola repetición reservandote peso en reserva siendo conservador y luego introduciendo ese peso conseguido en esta casilla
</t>
  </si>
  <si>
    <t>Elige tus variantes y accesorios</t>
  </si>
  <si>
    <t>Rellena las celdas con tus datos</t>
  </si>
  <si>
    <t>Semana 1</t>
  </si>
  <si>
    <t>Semana 2</t>
  </si>
  <si>
    <t>Semana 3</t>
  </si>
  <si>
    <t>Semana 4</t>
  </si>
  <si>
    <t>Fase 1 - Variante cercana peso muerto</t>
  </si>
  <si>
    <t>Un peso con el que puedas hacer 15 reps</t>
  </si>
  <si>
    <t>Peso</t>
  </si>
  <si>
    <t>Mismo peso que el primer dia</t>
  </si>
  <si>
    <t>Mismo peso que el dia anterior</t>
  </si>
  <si>
    <t>Un peso con el que puedas hacer 12 reps</t>
  </si>
  <si>
    <t>Peso entre:</t>
  </si>
  <si>
    <t>Si se consigue sacar esa single, haz otra añadiendo 5kg más</t>
  </si>
  <si>
    <t>Fase 2 - Variante lejana peso muerto</t>
  </si>
  <si>
    <t>Un peso intermedio entre los usados el dia 1 y el dia 2 de la semana anterior</t>
  </si>
  <si>
    <t>10 RM</t>
  </si>
  <si>
    <t>TEST 10 RM PESO MUERTO COMPETICIÓN</t>
  </si>
  <si>
    <t>Peso muerto competicion</t>
  </si>
  <si>
    <t>Haz primero un 1x3 con un peso cercano al que estimas tu 10RM</t>
  </si>
  <si>
    <t>Despues usa un peso entre el usado en ese 1x3 y tu estimación del 10RM para probar tu 10RM real</t>
  </si>
  <si>
    <t>Peso con el que puedes hacer 15 reps</t>
  </si>
  <si>
    <t>Mismo peso dia anterior</t>
  </si>
  <si>
    <t>Peso con el que puedes hacer 12 reps</t>
  </si>
  <si>
    <t xml:space="preserve">Peso con el que puedes hacer 6-8 reps
</t>
  </si>
  <si>
    <t>Mismo peso usado el dia anterior</t>
  </si>
  <si>
    <t>Mismo peso usado en el 1x3 del dia anterior</t>
  </si>
  <si>
    <t>El primer set 1x4 usa un peso menor del rango ofrecido</t>
  </si>
  <si>
    <t>En el segundo set 1x4 usa un peso mayor que el usado en el primer set anterior dentro del rango ofrecido</t>
  </si>
  <si>
    <t>DIA PRUEBA NUEVO 1 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</si>
</sst>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numFmt numFmtId="165" formatCode="[$-409]mmmm\ d\,\ yyyy"/>
    <numFmt numFmtId="166" formatCode="0.0"/>
    <numFmt numFmtId="167" formatCode="m/d"/>
  </numFmts>
  <fonts count="23">
    <font>
      <sz val="10"/>
      <color rgb="FF000000"/>
      <name val="Arial"/>
    </font>
    <font>
      <sz val="10"/>
      <name val="Arial"/>
    </font>
    <font>
      <sz val="10"/>
      <color rgb="FF000000"/>
      <name val="Calibri"/>
    </font>
    <font>
      <b/>
      <sz val="24"/>
      <color rgb="FF000000"/>
      <name val="Calibri"/>
    </font>
    <font>
      <sz val="11"/>
      <color rgb="FF000000"/>
      <name val="Calibri"/>
    </font>
    <font>
      <b/>
      <sz val="11"/>
      <color rgb="FF000000"/>
      <name val="Calibri"/>
    </font>
    <font>
      <sz val="11"/>
      <color rgb="FF0070C0"/>
      <name val="Calibri"/>
    </font>
    <font>
      <sz val="11"/>
      <name val="Calibri"/>
    </font>
    <font>
      <b/>
      <sz val="10"/>
      <color rgb="FF000000"/>
      <name val="Calibri"/>
    </font>
    <font>
      <sz val="10"/>
      <name val="Calibri"/>
    </font>
    <font>
      <b/>
      <sz val="18"/>
      <color rgb="FF000000"/>
      <name val="Calibri"/>
    </font>
    <font>
      <sz val="12"/>
      <color rgb="FF000000"/>
      <name val="Calibri"/>
    </font>
    <font>
      <sz val="10"/>
      <name val="Calibri"/>
    </font>
    <font>
      <u/>
      <sz val="10"/>
      <color theme="10"/>
      <name val="Arial"/>
    </font>
    <font>
      <b/>
      <u/>
      <sz val="10"/>
      <color theme="10"/>
      <name val="Arial"/>
      <family val="2"/>
    </font>
    <font>
      <b/>
      <sz val="10"/>
      <name val="Arial"/>
      <family val="2"/>
    </font>
    <font>
      <b/>
      <sz val="11"/>
      <color rgb="FF000000"/>
      <name val="Calibri"/>
      <family val="2"/>
    </font>
    <font>
      <sz val="11"/>
      <color rgb="FF000000"/>
      <name val="Calibri"/>
      <family val="2"/>
    </font>
    <font>
      <sz val="10"/>
      <color rgb="FF000000"/>
      <name val="Calibri"/>
      <family val="2"/>
    </font>
    <font>
      <b/>
      <sz val="10"/>
      <color rgb="FF000000"/>
      <name val="Calibri"/>
      <family val="2"/>
    </font>
    <font>
      <b/>
      <sz val="18"/>
      <color rgb="FF000000"/>
      <name val="Calibri"/>
      <family val="2"/>
    </font>
    <font>
      <sz val="12"/>
      <color rgb="FF000000"/>
      <name val="Calibri"/>
      <family val="2"/>
    </font>
    <font>
      <sz val="10"/>
      <color rgb="FF000000"/>
      <name val="Arial"/>
      <family val="2"/>
    </font>
  </fonts>
  <fills count="4">
    <fill>
      <patternFill patternType="none"/>
    </fill>
    <fill>
      <patternFill patternType="gray125"/>
    </fill>
    <fill>
      <patternFill patternType="solid">
        <fgColor rgb="FFFFFF00"/>
        <bgColor rgb="FFFF0000"/>
      </patternFill>
    </fill>
    <fill>
      <patternFill patternType="solid">
        <fgColor rgb="FFFFFF00"/>
        <bgColor indexed="64"/>
      </patternFill>
    </fill>
  </fills>
  <borders count="18">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93">
    <xf numFmtId="0" fontId="0" fillId="0" borderId="0" xfId="0" applyFont="1" applyAlignment="1">
      <alignment wrapText="1"/>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4" fillId="0" borderId="5" xfId="0" applyFont="1" applyBorder="1" applyAlignment="1">
      <alignment horizontal="center" vertical="center"/>
    </xf>
    <xf numFmtId="164" fontId="4" fillId="0" borderId="6" xfId="0" applyNumberFormat="1" applyFont="1" applyBorder="1" applyAlignment="1">
      <alignment vertical="center"/>
    </xf>
    <xf numFmtId="165" fontId="6" fillId="0" borderId="7" xfId="0" applyNumberFormat="1" applyFont="1" applyBorder="1" applyAlignment="1">
      <alignment horizontal="center" vertical="center"/>
    </xf>
    <xf numFmtId="164" fontId="4" fillId="0" borderId="0" xfId="0" applyNumberFormat="1" applyFont="1" applyAlignment="1">
      <alignment vertical="center"/>
    </xf>
    <xf numFmtId="164" fontId="6" fillId="0" borderId="8" xfId="0" applyNumberFormat="1" applyFont="1" applyBorder="1" applyAlignment="1">
      <alignment horizontal="center" vertical="center"/>
    </xf>
    <xf numFmtId="164" fontId="5" fillId="0" borderId="0" xfId="0" applyNumberFormat="1" applyFont="1" applyAlignment="1">
      <alignment vertical="center"/>
    </xf>
    <xf numFmtId="164" fontId="6" fillId="0" borderId="0" xfId="0" applyNumberFormat="1"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xf numFmtId="0" fontId="4" fillId="0" borderId="6" xfId="0" applyFont="1" applyBorder="1" applyAlignment="1">
      <alignment vertical="center"/>
    </xf>
    <xf numFmtId="0" fontId="6" fillId="0" borderId="7"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Alignment="1">
      <alignment vertical="center" wrapText="1"/>
    </xf>
    <xf numFmtId="0" fontId="6" fillId="0" borderId="9" xfId="0" applyFont="1" applyBorder="1" applyAlignment="1">
      <alignment horizontal="center" vertical="center"/>
    </xf>
    <xf numFmtId="0" fontId="8" fillId="0" borderId="0" xfId="0" applyFont="1" applyAlignment="1">
      <alignment vertical="center"/>
    </xf>
    <xf numFmtId="165" fontId="8" fillId="0" borderId="0" xfId="0" applyNumberFormat="1" applyFont="1" applyAlignment="1">
      <alignment horizontal="left" vertical="center" wrapText="1"/>
    </xf>
    <xf numFmtId="0" fontId="2" fillId="0" borderId="10" xfId="0" applyFont="1" applyBorder="1" applyAlignment="1">
      <alignment vertical="center" wrapText="1"/>
    </xf>
    <xf numFmtId="165" fontId="8" fillId="0" borderId="8" xfId="0" applyNumberFormat="1" applyFont="1" applyBorder="1" applyAlignment="1">
      <alignment horizontal="lef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11" fillId="0" borderId="0" xfId="0" applyFont="1" applyAlignment="1">
      <alignment horizontal="center" vertical="center" wrapText="1"/>
    </xf>
    <xf numFmtId="0" fontId="2" fillId="0" borderId="6" xfId="0" applyFont="1" applyBorder="1" applyAlignment="1">
      <alignment horizontal="center"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0" fontId="0" fillId="0" borderId="0" xfId="0" applyFont="1" applyAlignment="1">
      <alignment vertical="center" wrapText="1"/>
    </xf>
    <xf numFmtId="1" fontId="2" fillId="0" borderId="0" xfId="0" applyNumberFormat="1" applyFont="1" applyAlignment="1">
      <alignment horizontal="center" vertical="center" wrapText="1"/>
    </xf>
    <xf numFmtId="0" fontId="0" fillId="0" borderId="8" xfId="0" applyFont="1" applyBorder="1" applyAlignment="1">
      <alignment vertical="center" wrapText="1"/>
    </xf>
    <xf numFmtId="0" fontId="0" fillId="0" borderId="11" xfId="0" applyFont="1" applyBorder="1" applyAlignment="1">
      <alignment vertical="center" wrapText="1"/>
    </xf>
    <xf numFmtId="0" fontId="0" fillId="0" borderId="5" xfId="0" applyFont="1" applyBorder="1" applyAlignment="1">
      <alignment vertical="center" wrapText="1"/>
    </xf>
    <xf numFmtId="167" fontId="2" fillId="0" borderId="6"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67" fontId="2" fillId="0" borderId="6" xfId="0" applyNumberFormat="1" applyFont="1" applyBorder="1" applyAlignment="1">
      <alignment vertical="center" wrapText="1"/>
    </xf>
    <xf numFmtId="166" fontId="2" fillId="0" borderId="0" xfId="0" applyNumberFormat="1" applyFont="1" applyAlignment="1">
      <alignment horizontal="center" vertical="center" wrapText="1"/>
    </xf>
    <xf numFmtId="0" fontId="3" fillId="0" borderId="2" xfId="0" applyFont="1" applyBorder="1" applyAlignment="1">
      <alignment horizontal="center" vertical="center"/>
    </xf>
    <xf numFmtId="0" fontId="1" fillId="0" borderId="3" xfId="0" applyFont="1" applyBorder="1" applyAlignment="1">
      <alignment wrapText="1"/>
    </xf>
    <xf numFmtId="0" fontId="1" fillId="0" borderId="4" xfId="0" applyFont="1" applyBorder="1" applyAlignment="1">
      <alignment wrapText="1"/>
    </xf>
    <xf numFmtId="0" fontId="0" fillId="0" borderId="0" xfId="0" applyFont="1" applyAlignment="1">
      <alignment wrapText="1"/>
    </xf>
    <xf numFmtId="0" fontId="1" fillId="0" borderId="6" xfId="0" applyFont="1" applyBorder="1" applyAlignment="1">
      <alignment wrapText="1"/>
    </xf>
    <xf numFmtId="0" fontId="1" fillId="0" borderId="5" xfId="0" applyFont="1" applyBorder="1" applyAlignment="1">
      <alignment wrapText="1"/>
    </xf>
    <xf numFmtId="0" fontId="2" fillId="0" borderId="0" xfId="0" applyFont="1" applyAlignment="1">
      <alignment horizontal="center" vertical="center" wrapText="1"/>
    </xf>
    <xf numFmtId="0" fontId="10"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2" fillId="0" borderId="5" xfId="0" applyFont="1" applyBorder="1" applyAlignment="1">
      <alignment horizontal="center" vertical="center" wrapText="1"/>
    </xf>
    <xf numFmtId="1" fontId="2" fillId="0" borderId="0" xfId="0" applyNumberFormat="1" applyFont="1" applyAlignment="1">
      <alignment horizontal="center" vertical="center" wrapText="1"/>
    </xf>
    <xf numFmtId="0" fontId="2" fillId="0" borderId="12" xfId="0" applyFont="1" applyBorder="1" applyAlignment="1">
      <alignment vertical="center" wrapText="1"/>
    </xf>
    <xf numFmtId="1" fontId="2" fillId="0" borderId="5" xfId="0" applyNumberFormat="1" applyFont="1" applyBorder="1" applyAlignment="1">
      <alignment horizontal="center" vertical="center" wrapText="1"/>
    </xf>
    <xf numFmtId="166" fontId="2" fillId="0" borderId="5" xfId="0" applyNumberFormat="1" applyFont="1" applyBorder="1" applyAlignment="1">
      <alignment horizontal="center" vertical="center" wrapText="1"/>
    </xf>
    <xf numFmtId="0" fontId="9" fillId="0" borderId="0" xfId="0" applyFont="1" applyAlignment="1">
      <alignment horizontal="center" vertical="center" wrapText="1"/>
    </xf>
    <xf numFmtId="0" fontId="17" fillId="0" borderId="6" xfId="0" applyFont="1" applyBorder="1" applyAlignment="1">
      <alignment vertical="center"/>
    </xf>
    <xf numFmtId="0" fontId="18" fillId="0" borderId="0" xfId="0" applyFont="1" applyAlignment="1">
      <alignment horizontal="center" vertical="center" wrapText="1"/>
    </xf>
    <xf numFmtId="0" fontId="19" fillId="0" borderId="0" xfId="0" applyFont="1" applyAlignment="1">
      <alignment horizontal="left" vertical="center" wrapText="1"/>
    </xf>
    <xf numFmtId="0" fontId="16" fillId="0" borderId="0" xfId="0" applyFont="1" applyAlignment="1">
      <alignment vertical="center"/>
    </xf>
    <xf numFmtId="0" fontId="17" fillId="0" borderId="0" xfId="0" applyFont="1" applyAlignment="1">
      <alignment vertical="center"/>
    </xf>
    <xf numFmtId="0" fontId="14" fillId="2" borderId="15" xfId="1" applyFont="1" applyFill="1" applyBorder="1" applyAlignment="1">
      <alignment horizontal="center" vertical="center"/>
    </xf>
    <xf numFmtId="0" fontId="15" fillId="3" borderId="16" xfId="0" applyFont="1" applyFill="1" applyBorder="1" applyAlignment="1">
      <alignment horizontal="center"/>
    </xf>
    <xf numFmtId="0" fontId="15" fillId="3" borderId="17" xfId="0" applyFont="1" applyFill="1" applyBorder="1" applyAlignment="1">
      <alignment horizontal="center"/>
    </xf>
    <xf numFmtId="0" fontId="20" fillId="0" borderId="2" xfId="0" applyFont="1" applyBorder="1" applyAlignment="1">
      <alignment horizontal="center"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2" fillId="0" borderId="8" xfId="0" applyFont="1" applyBorder="1" applyAlignment="1">
      <alignment horizontal="center" vertical="center" wrapText="1"/>
    </xf>
    <xf numFmtId="0" fontId="18" fillId="0" borderId="8" xfId="0" applyFont="1" applyBorder="1" applyAlignment="1">
      <alignment horizontal="center" vertical="center" wrapText="1"/>
    </xf>
    <xf numFmtId="1" fontId="18" fillId="0" borderId="0" xfId="0" applyNumberFormat="1" applyFont="1" applyAlignment="1">
      <alignment horizontal="center" vertical="center" wrapText="1"/>
    </xf>
    <xf numFmtId="1" fontId="0" fillId="0" borderId="0" xfId="0" applyNumberFormat="1" applyFont="1" applyAlignment="1">
      <alignment wrapText="1"/>
    </xf>
    <xf numFmtId="0" fontId="21" fillId="0" borderId="0" xfId="0" applyFont="1" applyAlignment="1">
      <alignment horizontal="center" vertical="center" wrapText="1"/>
    </xf>
    <xf numFmtId="0" fontId="22" fillId="0" borderId="0" xfId="0" applyFont="1" applyAlignment="1">
      <alignment vertical="center" wrapText="1"/>
    </xf>
    <xf numFmtId="0" fontId="18" fillId="0" borderId="5" xfId="0" applyFont="1" applyBorder="1" applyAlignment="1">
      <alignment horizontal="left" vertical="center" wrapText="1"/>
    </xf>
    <xf numFmtId="0" fontId="22" fillId="0" borderId="0" xfId="0" applyFont="1" applyAlignment="1">
      <alignment vertical="center" wrapText="1"/>
    </xf>
    <xf numFmtId="0" fontId="22" fillId="0" borderId="1"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19" fillId="3" borderId="5" xfId="0" applyFont="1" applyFill="1" applyBorder="1" applyAlignment="1">
      <alignment horizontal="center" vertical="center" wrapText="1"/>
    </xf>
    <xf numFmtId="0" fontId="19" fillId="3" borderId="14" xfId="0" applyFont="1" applyFill="1" applyBorder="1" applyAlignment="1">
      <alignment horizontal="center" vertical="center" wrapText="1"/>
    </xf>
  </cellXfs>
  <cellStyles count="2">
    <cellStyle name="Hipervínculo" xfId="1" builtinId="8"/>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bliotecaderutin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38"/>
  <sheetViews>
    <sheetView tabSelected="1" workbookViewId="0">
      <selection activeCell="C17" sqref="C17"/>
    </sheetView>
  </sheetViews>
  <sheetFormatPr baseColWidth="10" defaultColWidth="14.44140625" defaultRowHeight="15" customHeight="1"/>
  <cols>
    <col min="1" max="1" width="3.44140625" customWidth="1"/>
    <col min="2" max="2" width="42.6640625" customWidth="1"/>
    <col min="3" max="3" width="27.6640625" customWidth="1"/>
    <col min="4" max="7" width="6.6640625" customWidth="1"/>
    <col min="8" max="8" width="3.6640625" customWidth="1"/>
    <col min="9" max="10" width="9.6640625" customWidth="1"/>
    <col min="11" max="11" width="16.44140625" customWidth="1"/>
    <col min="12" max="12" width="28.6640625" customWidth="1"/>
    <col min="13" max="13" width="22.5546875" customWidth="1"/>
    <col min="14" max="14" width="12.77734375" customWidth="1"/>
    <col min="15" max="16" width="9.6640625" customWidth="1"/>
    <col min="17" max="26" width="17.33203125" customWidth="1"/>
  </cols>
  <sheetData>
    <row r="1" spans="1:16" ht="19.5" customHeight="1" thickBot="1">
      <c r="A1" s="71" t="s">
        <v>30</v>
      </c>
      <c r="B1" s="72"/>
      <c r="C1" s="72"/>
      <c r="D1" s="72"/>
      <c r="E1" s="72"/>
      <c r="F1" s="72"/>
      <c r="G1" s="72"/>
      <c r="H1" s="72"/>
      <c r="I1" s="72"/>
      <c r="J1" s="72"/>
      <c r="K1" s="72"/>
      <c r="L1" s="73"/>
      <c r="M1" s="1"/>
      <c r="N1" s="1"/>
      <c r="O1" s="2"/>
      <c r="P1" s="2"/>
    </row>
    <row r="2" spans="1:16" ht="19.5" customHeight="1" thickBot="1">
      <c r="A2" s="3"/>
      <c r="B2" s="3"/>
      <c r="C2" s="3"/>
      <c r="D2" s="3"/>
      <c r="E2" s="3"/>
      <c r="F2" s="3"/>
      <c r="G2" s="3"/>
      <c r="H2" s="3"/>
      <c r="I2" s="3"/>
      <c r="J2" s="1"/>
      <c r="K2" s="1"/>
      <c r="L2" s="1"/>
      <c r="M2" s="1"/>
      <c r="N2" s="1"/>
      <c r="O2" s="2"/>
      <c r="P2" s="2"/>
    </row>
    <row r="3" spans="1:16" ht="19.5" customHeight="1">
      <c r="A3" s="50" t="s">
        <v>0</v>
      </c>
      <c r="B3" s="51"/>
      <c r="C3" s="51"/>
      <c r="D3" s="51"/>
      <c r="E3" s="51"/>
      <c r="F3" s="51"/>
      <c r="G3" s="51"/>
      <c r="H3" s="51"/>
      <c r="I3" s="52"/>
      <c r="J3" s="1"/>
      <c r="K3" s="1"/>
      <c r="L3" s="1"/>
      <c r="M3" s="1"/>
      <c r="N3" s="1"/>
      <c r="O3" s="2"/>
      <c r="P3" s="2"/>
    </row>
    <row r="4" spans="1:16" ht="19.5" customHeight="1">
      <c r="A4" s="2"/>
      <c r="B4" s="1"/>
      <c r="C4" s="4"/>
      <c r="D4" s="1"/>
      <c r="E4" s="1"/>
      <c r="F4" s="1"/>
      <c r="G4" s="1"/>
      <c r="H4" s="1"/>
      <c r="I4" s="1"/>
      <c r="J4" s="1"/>
      <c r="K4" s="1"/>
      <c r="L4" s="1"/>
      <c r="M4" s="1"/>
      <c r="N4" s="1"/>
      <c r="O4" s="2"/>
      <c r="P4" s="2"/>
    </row>
    <row r="5" spans="1:16" ht="19.5" customHeight="1">
      <c r="A5" s="2"/>
      <c r="B5" s="70" t="s">
        <v>49</v>
      </c>
      <c r="C5" s="6"/>
      <c r="D5" s="5"/>
      <c r="E5" s="5"/>
      <c r="F5" s="5"/>
      <c r="G5" s="5"/>
      <c r="H5" s="1"/>
      <c r="I5" s="1"/>
      <c r="J5" s="1"/>
      <c r="K5" s="1"/>
      <c r="L5" s="1"/>
      <c r="M5" s="1"/>
      <c r="N5" s="1"/>
      <c r="O5" s="2"/>
      <c r="P5" s="2"/>
    </row>
    <row r="6" spans="1:16" ht="19.5" customHeight="1">
      <c r="A6" s="2"/>
      <c r="B6" s="5"/>
      <c r="C6" s="6"/>
      <c r="D6" s="5"/>
      <c r="E6" s="5"/>
      <c r="F6" s="5"/>
      <c r="G6" s="5"/>
      <c r="H6" s="1"/>
      <c r="I6" s="1"/>
      <c r="J6" s="1"/>
      <c r="K6" s="1"/>
      <c r="L6" s="1"/>
      <c r="M6" s="1"/>
      <c r="N6" s="1"/>
      <c r="O6" s="2"/>
      <c r="P6" s="2"/>
    </row>
    <row r="7" spans="1:16" ht="19.5" customHeight="1">
      <c r="A7" s="2"/>
      <c r="B7" s="7" t="s">
        <v>35</v>
      </c>
      <c r="C7" s="8"/>
      <c r="D7" s="5"/>
      <c r="E7" s="5"/>
      <c r="F7" s="5"/>
      <c r="G7" s="5"/>
      <c r="H7" s="1"/>
      <c r="I7" s="1"/>
      <c r="J7" s="1"/>
      <c r="K7" s="1"/>
      <c r="L7" s="1"/>
      <c r="M7" s="1"/>
      <c r="N7" s="1"/>
      <c r="O7" s="2"/>
      <c r="P7" s="2"/>
    </row>
    <row r="8" spans="1:16" ht="19.5" customHeight="1">
      <c r="A8" s="2"/>
      <c r="B8" s="9" t="s">
        <v>36</v>
      </c>
      <c r="C8" s="10">
        <v>44158</v>
      </c>
      <c r="D8" s="6"/>
      <c r="E8" s="5"/>
      <c r="F8" s="5"/>
      <c r="G8" s="5"/>
      <c r="H8" s="1"/>
      <c r="I8" s="1"/>
      <c r="J8" s="1"/>
      <c r="K8" s="1"/>
      <c r="L8" s="1"/>
      <c r="M8" s="1"/>
      <c r="N8" s="1"/>
      <c r="O8" s="2"/>
      <c r="P8" s="2"/>
    </row>
    <row r="9" spans="1:16" ht="19.5" customHeight="1">
      <c r="A9" s="2"/>
      <c r="B9" s="11"/>
      <c r="C9" s="12"/>
      <c r="D9" s="6"/>
      <c r="E9" s="5"/>
      <c r="F9" s="5"/>
      <c r="G9" s="5"/>
      <c r="H9" s="1"/>
      <c r="I9" s="1"/>
      <c r="J9" s="1"/>
      <c r="K9" s="1"/>
      <c r="L9" s="1"/>
      <c r="M9" s="1"/>
      <c r="N9" s="1"/>
      <c r="O9" s="2"/>
      <c r="P9" s="2"/>
    </row>
    <row r="10" spans="1:16" ht="19.5" customHeight="1">
      <c r="A10" s="2"/>
      <c r="B10" s="13"/>
      <c r="C10" s="14"/>
      <c r="D10" s="6"/>
      <c r="E10" s="5"/>
      <c r="F10" s="5"/>
      <c r="G10" s="5"/>
      <c r="H10" s="1"/>
      <c r="I10" s="1"/>
      <c r="J10" s="1"/>
      <c r="K10" s="1"/>
      <c r="L10" s="1"/>
      <c r="M10" s="1"/>
      <c r="N10" s="1"/>
      <c r="O10" s="2"/>
      <c r="P10" s="2"/>
    </row>
    <row r="11" spans="1:16" ht="19.5" customHeight="1">
      <c r="A11" s="2"/>
      <c r="B11" s="11"/>
      <c r="C11" s="15"/>
      <c r="D11" s="6"/>
      <c r="E11" s="5"/>
      <c r="F11" s="5"/>
      <c r="G11" s="5"/>
      <c r="H11" s="1"/>
      <c r="I11" s="1"/>
      <c r="J11" s="1"/>
      <c r="K11" s="1"/>
      <c r="L11" s="1"/>
      <c r="M11" s="1"/>
      <c r="N11" s="1"/>
      <c r="O11" s="2"/>
      <c r="P11" s="2"/>
    </row>
    <row r="12" spans="1:16" ht="19.5" customHeight="1">
      <c r="A12" s="2"/>
      <c r="B12" s="11"/>
      <c r="C12" s="15"/>
      <c r="D12" s="16"/>
      <c r="E12" s="5"/>
      <c r="L12" s="1"/>
      <c r="M12" s="1"/>
      <c r="N12" s="1"/>
      <c r="O12" s="2"/>
      <c r="P12" s="2"/>
    </row>
    <row r="13" spans="1:16" ht="19.5" customHeight="1" thickBot="1">
      <c r="A13" s="2"/>
      <c r="B13" s="7" t="s">
        <v>38</v>
      </c>
      <c r="C13" s="8"/>
      <c r="D13" s="5"/>
      <c r="E13" s="7"/>
      <c r="L13" s="1"/>
      <c r="M13" s="1"/>
      <c r="N13" s="1"/>
      <c r="O13" s="2"/>
      <c r="P13" s="2"/>
    </row>
    <row r="14" spans="1:16" ht="19.5" customHeight="1" thickBot="1">
      <c r="A14" s="2"/>
      <c r="B14" s="66" t="s">
        <v>46</v>
      </c>
      <c r="C14" s="18">
        <v>200</v>
      </c>
      <c r="D14" s="5"/>
      <c r="E14" s="6"/>
      <c r="L14" s="1"/>
      <c r="M14" s="1"/>
      <c r="N14" s="1"/>
      <c r="O14" s="2"/>
      <c r="P14" s="2"/>
    </row>
    <row r="15" spans="1:16" ht="19.5" customHeight="1" thickBot="1">
      <c r="A15" s="2"/>
      <c r="B15" s="17" t="s">
        <v>41</v>
      </c>
      <c r="C15" s="18">
        <v>180</v>
      </c>
      <c r="D15" s="5"/>
      <c r="E15" s="15"/>
      <c r="F15" s="15"/>
      <c r="G15" s="5"/>
      <c r="H15" s="1"/>
      <c r="I15" s="1"/>
      <c r="J15" s="1"/>
      <c r="K15" s="1"/>
      <c r="L15" s="1"/>
      <c r="M15" s="1"/>
      <c r="N15" s="1"/>
      <c r="O15" s="2"/>
      <c r="P15" s="2"/>
    </row>
    <row r="16" spans="1:16" ht="19.5" customHeight="1">
      <c r="A16" s="2"/>
      <c r="B16" s="17" t="s">
        <v>40</v>
      </c>
      <c r="C16" s="18">
        <v>160</v>
      </c>
      <c r="D16" s="5"/>
      <c r="E16" s="15"/>
      <c r="F16" s="15"/>
      <c r="G16" s="5"/>
      <c r="H16" s="1"/>
      <c r="I16" s="1"/>
      <c r="J16" s="1"/>
      <c r="O16" s="2"/>
      <c r="P16" s="2"/>
    </row>
    <row r="17" spans="1:16" ht="19.5" customHeight="1">
      <c r="A17" s="2"/>
      <c r="B17" s="17" t="s">
        <v>37</v>
      </c>
      <c r="C17" s="18">
        <v>220</v>
      </c>
      <c r="D17" s="5"/>
      <c r="E17" s="6"/>
      <c r="F17" s="6"/>
      <c r="G17" s="5"/>
      <c r="H17" s="1"/>
      <c r="I17" s="1"/>
      <c r="J17" s="1"/>
      <c r="O17" s="2"/>
      <c r="P17" s="2"/>
    </row>
    <row r="18" spans="1:16" ht="19.5" customHeight="1">
      <c r="A18" s="2"/>
      <c r="B18" s="5"/>
      <c r="C18" s="19"/>
      <c r="D18" s="7"/>
      <c r="E18" s="5"/>
      <c r="F18" s="5"/>
      <c r="G18" s="5"/>
      <c r="H18" s="1"/>
      <c r="I18" s="1"/>
      <c r="J18" s="1"/>
      <c r="O18" s="2"/>
      <c r="P18" s="2"/>
    </row>
    <row r="19" spans="1:16" ht="19.5" customHeight="1">
      <c r="A19" s="2"/>
      <c r="B19" s="69" t="s">
        <v>48</v>
      </c>
      <c r="C19" s="6"/>
      <c r="D19" s="5"/>
      <c r="E19" s="5"/>
      <c r="F19" s="5"/>
      <c r="G19" s="5"/>
      <c r="H19" s="1"/>
      <c r="I19" s="1"/>
      <c r="J19" s="1"/>
      <c r="O19" s="2"/>
      <c r="P19" s="2"/>
    </row>
    <row r="20" spans="1:16" ht="19.5" customHeight="1">
      <c r="A20" s="2"/>
      <c r="B20" s="20" t="s">
        <v>39</v>
      </c>
      <c r="C20" s="21" t="s">
        <v>31</v>
      </c>
      <c r="D20" s="5"/>
      <c r="E20" s="5"/>
      <c r="F20" s="5"/>
      <c r="G20" s="5"/>
      <c r="H20" s="1"/>
      <c r="I20" s="1"/>
      <c r="J20" s="1"/>
      <c r="O20" s="2"/>
      <c r="P20" s="2"/>
    </row>
    <row r="21" spans="1:16" ht="19.5" customHeight="1">
      <c r="A21" s="2"/>
      <c r="B21" s="20" t="s">
        <v>42</v>
      </c>
      <c r="C21" s="18" t="s">
        <v>32</v>
      </c>
      <c r="D21" s="5"/>
      <c r="E21" s="5"/>
      <c r="F21" s="5"/>
      <c r="G21" s="5"/>
      <c r="H21" s="1"/>
      <c r="I21" s="1"/>
      <c r="J21" s="1"/>
      <c r="O21" s="2"/>
      <c r="P21" s="2"/>
    </row>
    <row r="22" spans="1:16" ht="19.5" customHeight="1">
      <c r="A22" s="2"/>
      <c r="B22" s="5" t="s">
        <v>43</v>
      </c>
      <c r="C22" s="18" t="s">
        <v>33</v>
      </c>
      <c r="D22" s="5"/>
      <c r="E22" s="5"/>
      <c r="F22" s="5"/>
      <c r="G22" s="5"/>
      <c r="H22" s="1"/>
      <c r="I22" s="1"/>
      <c r="J22" s="1"/>
      <c r="O22" s="2"/>
      <c r="P22" s="2"/>
    </row>
    <row r="23" spans="1:16" ht="19.5" customHeight="1">
      <c r="A23" s="2"/>
      <c r="B23" s="5" t="s">
        <v>44</v>
      </c>
      <c r="C23" s="18" t="s">
        <v>34</v>
      </c>
      <c r="D23" s="5"/>
      <c r="E23" s="5"/>
      <c r="F23" s="5"/>
      <c r="G23" s="5"/>
      <c r="H23" s="1"/>
      <c r="I23" s="1"/>
      <c r="J23" s="1"/>
      <c r="O23" s="2"/>
      <c r="P23" s="2"/>
    </row>
    <row r="24" spans="1:16" ht="19.5" customHeight="1">
      <c r="A24" s="2"/>
      <c r="C24" s="22"/>
      <c r="D24" s="1"/>
      <c r="E24" s="1"/>
      <c r="F24" s="1"/>
      <c r="G24" s="1"/>
      <c r="H24" s="1"/>
      <c r="I24" s="1"/>
      <c r="J24" s="1"/>
      <c r="O24" s="2"/>
      <c r="P24" s="2"/>
    </row>
    <row r="25" spans="1:16" ht="55.8" customHeight="1">
      <c r="A25" s="2"/>
      <c r="B25" s="68" t="s">
        <v>47</v>
      </c>
      <c r="C25" s="53"/>
      <c r="D25" s="53"/>
      <c r="E25" s="53"/>
      <c r="F25" s="53"/>
      <c r="G25" s="22"/>
      <c r="H25" s="22"/>
      <c r="I25" s="2"/>
      <c r="J25" s="2"/>
      <c r="O25" s="2"/>
      <c r="P25" s="2"/>
    </row>
    <row r="26" spans="1:16" ht="19.5" customHeight="1">
      <c r="A26" s="2"/>
      <c r="B26" s="1"/>
      <c r="C26" s="1"/>
      <c r="D26" s="1"/>
      <c r="E26" s="1"/>
      <c r="F26" s="1"/>
      <c r="G26" s="1"/>
      <c r="H26" s="1"/>
      <c r="I26" s="2"/>
      <c r="J26" s="2"/>
      <c r="O26" s="2"/>
      <c r="P26" s="2"/>
    </row>
    <row r="27" spans="1:16" ht="19.5" customHeight="1">
      <c r="A27" s="2"/>
      <c r="B27" s="1"/>
      <c r="C27" s="15"/>
      <c r="D27" s="1"/>
      <c r="E27" s="1"/>
      <c r="F27" s="1"/>
      <c r="G27" s="1"/>
      <c r="H27" s="1"/>
      <c r="I27" s="2"/>
      <c r="J27" s="2"/>
      <c r="K27" s="2"/>
      <c r="L27" s="2"/>
      <c r="M27" s="2"/>
      <c r="N27" s="2"/>
      <c r="O27" s="2"/>
      <c r="P27" s="2"/>
    </row>
    <row r="28" spans="1:16" ht="19.5" customHeight="1">
      <c r="A28" s="2"/>
      <c r="B28" s="1"/>
      <c r="C28" s="4"/>
      <c r="D28" s="1"/>
      <c r="E28" s="1"/>
      <c r="F28" s="1"/>
      <c r="G28" s="1"/>
      <c r="H28" s="1"/>
      <c r="I28" s="1"/>
      <c r="J28" s="1"/>
      <c r="K28" s="1"/>
      <c r="L28" s="1"/>
      <c r="M28" s="1"/>
      <c r="N28" s="1"/>
      <c r="O28" s="2"/>
      <c r="P28" s="2"/>
    </row>
    <row r="29" spans="1:16" ht="19.5" customHeight="1">
      <c r="A29" s="2"/>
      <c r="B29" s="1"/>
      <c r="C29" s="4"/>
      <c r="D29" s="1"/>
      <c r="E29" s="1"/>
      <c r="F29" s="1"/>
      <c r="G29" s="1"/>
      <c r="H29" s="1"/>
      <c r="I29" s="1"/>
      <c r="J29" s="1"/>
      <c r="K29" s="1"/>
      <c r="L29" s="1"/>
      <c r="M29" s="1"/>
      <c r="N29" s="1"/>
      <c r="O29" s="2"/>
      <c r="P29" s="2"/>
    </row>
    <row r="30" spans="1:16" ht="19.5" customHeight="1">
      <c r="A30" s="2"/>
      <c r="B30" s="1"/>
      <c r="C30" s="4"/>
      <c r="D30" s="1"/>
      <c r="E30" s="1"/>
      <c r="F30" s="1"/>
      <c r="G30" s="1"/>
      <c r="H30" s="1"/>
      <c r="I30" s="1"/>
      <c r="J30" s="1"/>
      <c r="K30" s="1"/>
      <c r="L30" s="1"/>
      <c r="M30" s="1"/>
      <c r="N30" s="1"/>
      <c r="O30" s="2"/>
      <c r="P30" s="2"/>
    </row>
    <row r="31" spans="1:16" ht="19.5" customHeight="1">
      <c r="A31" s="2"/>
      <c r="B31" s="1"/>
      <c r="C31" s="4"/>
      <c r="D31" s="1"/>
      <c r="E31" s="1"/>
      <c r="F31" s="1"/>
      <c r="G31" s="1"/>
      <c r="H31" s="1"/>
      <c r="I31" s="1"/>
      <c r="J31" s="1"/>
      <c r="K31" s="1"/>
      <c r="L31" s="1"/>
      <c r="M31" s="1"/>
      <c r="N31" s="1"/>
      <c r="O31" s="2"/>
      <c r="P31" s="2"/>
    </row>
    <row r="32" spans="1:16" ht="19.5" customHeight="1">
      <c r="A32" s="2"/>
      <c r="B32" s="1"/>
      <c r="C32" s="4"/>
      <c r="D32" s="1"/>
      <c r="E32" s="1"/>
      <c r="F32" s="1"/>
      <c r="G32" s="1"/>
      <c r="H32" s="1"/>
      <c r="I32" s="1"/>
      <c r="J32" s="1"/>
      <c r="K32" s="1"/>
      <c r="L32" s="1"/>
      <c r="M32" s="1"/>
      <c r="N32" s="1"/>
      <c r="O32" s="2"/>
      <c r="P32" s="2"/>
    </row>
    <row r="33" spans="1:16" ht="19.5" customHeight="1">
      <c r="A33" s="2"/>
      <c r="B33" s="1"/>
      <c r="C33" s="4"/>
      <c r="D33" s="1"/>
      <c r="E33" s="1"/>
      <c r="F33" s="1"/>
      <c r="G33" s="1"/>
      <c r="H33" s="1"/>
      <c r="I33" s="1"/>
      <c r="J33" s="1"/>
      <c r="K33" s="1"/>
      <c r="L33" s="1"/>
      <c r="M33" s="1"/>
      <c r="N33" s="1"/>
      <c r="O33" s="2"/>
      <c r="P33" s="2"/>
    </row>
    <row r="34" spans="1:16" ht="19.5" customHeight="1">
      <c r="A34" s="2"/>
      <c r="B34" s="1"/>
      <c r="C34" s="4"/>
      <c r="D34" s="1"/>
      <c r="E34" s="1"/>
      <c r="F34" s="1"/>
      <c r="G34" s="1"/>
      <c r="H34" s="1"/>
      <c r="I34" s="1"/>
      <c r="J34" s="1"/>
      <c r="K34" s="1"/>
      <c r="L34" s="1"/>
      <c r="M34" s="1"/>
      <c r="N34" s="1"/>
      <c r="O34" s="2"/>
      <c r="P34" s="2"/>
    </row>
    <row r="35" spans="1:16" ht="19.5" customHeight="1">
      <c r="A35" s="2"/>
      <c r="B35" s="1"/>
      <c r="C35" s="4"/>
      <c r="D35" s="1"/>
      <c r="E35" s="1"/>
      <c r="F35" s="1"/>
      <c r="G35" s="1"/>
      <c r="H35" s="1"/>
      <c r="I35" s="1"/>
      <c r="J35" s="1"/>
      <c r="K35" s="1"/>
      <c r="L35" s="1"/>
      <c r="M35" s="1"/>
      <c r="N35" s="1"/>
      <c r="O35" s="2"/>
      <c r="P35" s="2"/>
    </row>
    <row r="36" spans="1:16" ht="19.5" customHeight="1">
      <c r="A36" s="2"/>
      <c r="B36" s="1"/>
      <c r="C36" s="4"/>
      <c r="D36" s="1"/>
      <c r="E36" s="1"/>
      <c r="F36" s="1"/>
      <c r="G36" s="1"/>
      <c r="H36" s="1"/>
      <c r="I36" s="1"/>
      <c r="J36" s="1"/>
      <c r="K36" s="1"/>
      <c r="L36" s="1"/>
      <c r="M36" s="1"/>
      <c r="N36" s="1"/>
      <c r="O36" s="2"/>
      <c r="P36" s="2"/>
    </row>
    <row r="37" spans="1:16" ht="19.5" customHeight="1">
      <c r="A37" s="2"/>
      <c r="B37" s="1"/>
      <c r="C37" s="4"/>
      <c r="D37" s="1"/>
      <c r="E37" s="1"/>
      <c r="F37" s="1"/>
      <c r="G37" s="1"/>
      <c r="H37" s="1"/>
      <c r="I37" s="1"/>
      <c r="J37" s="1"/>
      <c r="K37" s="1"/>
      <c r="L37" s="1"/>
      <c r="M37" s="1"/>
      <c r="N37" s="1"/>
      <c r="O37" s="2"/>
      <c r="P37" s="2"/>
    </row>
    <row r="38" spans="1:16" ht="19.5" customHeight="1">
      <c r="A38" s="2"/>
      <c r="B38" s="1"/>
      <c r="C38" s="4"/>
      <c r="D38" s="1"/>
      <c r="E38" s="1"/>
      <c r="F38" s="1"/>
      <c r="G38" s="1"/>
      <c r="H38" s="1"/>
      <c r="I38" s="1"/>
      <c r="J38" s="1"/>
      <c r="K38" s="1"/>
      <c r="L38" s="1"/>
      <c r="M38" s="1"/>
      <c r="N38" s="1"/>
      <c r="O38" s="2"/>
      <c r="P38" s="2"/>
    </row>
  </sheetData>
  <mergeCells count="3">
    <mergeCell ref="A3:I3"/>
    <mergeCell ref="B25:F25"/>
    <mergeCell ref="A1:L1"/>
  </mergeCells>
  <conditionalFormatting sqref="G25:H25">
    <cfRule type="notContainsBlanks" dxfId="0" priority="1">
      <formula>LEN(TRIM(G25))&gt;0</formula>
    </cfRule>
  </conditionalFormatting>
  <hyperlinks>
    <hyperlink ref="A1" r:id="rId1" xr:uid="{283D3885-1109-4FA4-A222-577320B468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27"/>
  <sheetViews>
    <sheetView topLeftCell="A8" workbookViewId="0">
      <selection activeCell="C27" sqref="C27"/>
    </sheetView>
  </sheetViews>
  <sheetFormatPr baseColWidth="10" defaultColWidth="14.44140625" defaultRowHeight="15" customHeight="1"/>
  <cols>
    <col min="1" max="1" width="3.6640625" customWidth="1"/>
    <col min="2" max="2" width="23.33203125" customWidth="1"/>
    <col min="3" max="4" width="6.6640625" customWidth="1"/>
    <col min="5" max="5" width="7.33203125" customWidth="1"/>
    <col min="6" max="6" width="17.33203125" customWidth="1"/>
    <col min="7" max="7" width="7.109375" customWidth="1"/>
    <col min="8" max="10" width="6.6640625" customWidth="1"/>
    <col min="11" max="11" width="5.109375" customWidth="1"/>
    <col min="12" max="17" width="10.44140625" customWidth="1"/>
    <col min="18" max="18" width="16.44140625" customWidth="1"/>
    <col min="19" max="19" width="10.44140625" customWidth="1"/>
    <col min="20" max="26" width="17.33203125" customWidth="1"/>
  </cols>
  <sheetData>
    <row r="1" spans="1:19" ht="24.75" customHeight="1">
      <c r="A1" s="74" t="s">
        <v>54</v>
      </c>
      <c r="B1" s="51"/>
      <c r="C1" s="51"/>
      <c r="D1" s="51"/>
      <c r="E1" s="51"/>
      <c r="F1" s="51"/>
      <c r="G1" s="51"/>
      <c r="H1" s="51"/>
      <c r="I1" s="51"/>
      <c r="J1" s="51"/>
      <c r="K1" s="52"/>
      <c r="L1" s="2"/>
      <c r="M1" s="2"/>
      <c r="N1" s="2"/>
      <c r="O1" s="2"/>
      <c r="P1" s="2"/>
      <c r="Q1" s="2"/>
      <c r="R1" s="2"/>
      <c r="S1" s="2"/>
    </row>
    <row r="2" spans="1:19" ht="19.5" customHeight="1">
      <c r="A2" s="2"/>
      <c r="B2" s="23"/>
      <c r="C2" s="2"/>
      <c r="D2" s="2"/>
      <c r="E2" s="2"/>
      <c r="F2" s="2"/>
      <c r="G2" s="2"/>
      <c r="H2" s="2"/>
      <c r="I2" s="2"/>
      <c r="J2" s="2"/>
      <c r="K2" s="2"/>
      <c r="L2" s="2"/>
      <c r="M2" s="2"/>
      <c r="N2" s="2"/>
      <c r="O2" s="2"/>
      <c r="P2" s="2"/>
      <c r="Q2" s="2"/>
      <c r="R2" s="2"/>
      <c r="S2" s="2"/>
    </row>
    <row r="3" spans="1:19" ht="19.5" customHeight="1">
      <c r="A3" s="58" t="s">
        <v>50</v>
      </c>
      <c r="B3" s="53"/>
      <c r="C3" s="53"/>
      <c r="D3" s="53"/>
      <c r="E3" s="53"/>
      <c r="F3" s="53"/>
      <c r="G3" s="53"/>
      <c r="H3" s="53"/>
      <c r="I3" s="53"/>
      <c r="J3" s="53"/>
      <c r="K3" s="53"/>
      <c r="L3" s="2"/>
      <c r="M3" s="2"/>
      <c r="N3" s="2"/>
      <c r="O3" s="2"/>
      <c r="P3" s="2"/>
      <c r="Q3" s="2"/>
      <c r="R3" s="2"/>
      <c r="S3" s="2"/>
    </row>
    <row r="4" spans="1:19" ht="19.5" customHeight="1">
      <c r="A4" s="24"/>
      <c r="B4" s="25">
        <f>INICIO!C8</f>
        <v>44158</v>
      </c>
      <c r="C4" s="76" t="s">
        <v>56</v>
      </c>
      <c r="D4" s="26"/>
      <c r="E4" s="26"/>
      <c r="F4" s="26"/>
      <c r="G4" s="26"/>
      <c r="H4" s="26"/>
      <c r="I4" s="26"/>
      <c r="J4" s="26"/>
      <c r="K4" s="27"/>
      <c r="L4" s="2"/>
      <c r="S4" s="2"/>
    </row>
    <row r="5" spans="1:19" ht="37.200000000000003" customHeight="1">
      <c r="A5" s="28"/>
      <c r="B5" s="29" t="str">
        <f>INICIO!C20</f>
        <v>Peso muerto con pausa</v>
      </c>
      <c r="C5" s="56" t="s">
        <v>45</v>
      </c>
      <c r="D5" s="53"/>
      <c r="E5" s="53"/>
      <c r="F5" s="53"/>
      <c r="G5" s="2"/>
      <c r="H5" s="30"/>
      <c r="I5" s="30"/>
      <c r="J5" s="56"/>
      <c r="K5" s="54"/>
      <c r="L5" s="2"/>
      <c r="S5" s="2"/>
    </row>
    <row r="6" spans="1:19" ht="19.5" customHeight="1">
      <c r="A6" s="28"/>
      <c r="B6" s="29"/>
      <c r="C6" s="30">
        <f>INICIO!C14*0.7</f>
        <v>140</v>
      </c>
      <c r="D6" s="30" t="s">
        <v>1</v>
      </c>
      <c r="E6" s="56" t="s">
        <v>2</v>
      </c>
      <c r="F6" s="53"/>
      <c r="G6" s="56" t="s">
        <v>3</v>
      </c>
      <c r="H6" s="53"/>
      <c r="I6" s="53"/>
      <c r="J6" s="53"/>
      <c r="K6" s="54"/>
      <c r="L6" s="2"/>
      <c r="S6" s="2"/>
    </row>
    <row r="7" spans="1:19" ht="19.5" customHeight="1">
      <c r="A7" s="28"/>
      <c r="B7" s="29" t="str">
        <f>INICIO!C22</f>
        <v>Peso muerto piernas rígidas</v>
      </c>
      <c r="C7" s="67" t="s">
        <v>55</v>
      </c>
      <c r="D7" s="53"/>
      <c r="E7" s="53"/>
      <c r="F7" s="53"/>
      <c r="G7" s="30" t="s">
        <v>1</v>
      </c>
      <c r="H7" s="56" t="s">
        <v>4</v>
      </c>
      <c r="I7" s="53"/>
      <c r="J7" s="2"/>
      <c r="K7" s="31"/>
      <c r="L7" s="2"/>
      <c r="S7" s="2"/>
    </row>
    <row r="8" spans="1:19" ht="19.5" customHeight="1">
      <c r="A8" s="24"/>
      <c r="B8" s="25">
        <f>B4+3</f>
        <v>44161</v>
      </c>
      <c r="C8" s="76" t="s">
        <v>56</v>
      </c>
      <c r="D8" s="26"/>
      <c r="E8" s="26"/>
      <c r="F8" s="26"/>
      <c r="G8" s="26"/>
      <c r="H8" s="26"/>
      <c r="I8" s="26"/>
      <c r="J8" s="26"/>
      <c r="K8" s="27"/>
      <c r="L8" s="2"/>
      <c r="S8" s="2"/>
    </row>
    <row r="9" spans="1:19" ht="19.5" customHeight="1">
      <c r="A9" s="28"/>
      <c r="B9" s="29" t="str">
        <f>INICIO!C20</f>
        <v>Peso muerto con pausa</v>
      </c>
      <c r="C9" s="30">
        <f>INICIO!C14*0.775</f>
        <v>155</v>
      </c>
      <c r="D9" s="30" t="s">
        <v>1</v>
      </c>
      <c r="E9" s="56" t="s">
        <v>5</v>
      </c>
      <c r="F9" s="53"/>
      <c r="G9" s="2"/>
      <c r="H9" s="2"/>
      <c r="I9" s="2"/>
      <c r="J9" s="2"/>
      <c r="K9" s="31"/>
      <c r="L9" s="2"/>
      <c r="S9" s="2"/>
    </row>
    <row r="10" spans="1:19" ht="19.5" customHeight="1">
      <c r="A10" s="32"/>
      <c r="B10" s="33" t="str">
        <f>INICIO!C22</f>
        <v>Peso muerto piernas rígidas</v>
      </c>
      <c r="C10" s="77" t="s">
        <v>57</v>
      </c>
      <c r="D10" s="55"/>
      <c r="E10" s="55"/>
      <c r="F10" s="55"/>
      <c r="G10" s="34" t="s">
        <v>1</v>
      </c>
      <c r="H10" s="60" t="s">
        <v>6</v>
      </c>
      <c r="I10" s="55"/>
      <c r="J10" s="35"/>
      <c r="K10" s="36"/>
      <c r="L10" s="2"/>
      <c r="S10" s="2"/>
    </row>
    <row r="11" spans="1:19" ht="19.5" customHeight="1">
      <c r="A11" s="28"/>
      <c r="B11" s="29"/>
      <c r="C11" s="2"/>
      <c r="D11" s="2"/>
      <c r="E11" s="2"/>
      <c r="F11" s="2"/>
      <c r="G11" s="2"/>
      <c r="H11" s="2"/>
      <c r="I11" s="2"/>
      <c r="J11" s="2"/>
      <c r="K11" s="2"/>
      <c r="L11" s="2"/>
      <c r="S11" s="2"/>
    </row>
    <row r="12" spans="1:19" ht="19.5" customHeight="1">
      <c r="A12" s="59" t="s">
        <v>51</v>
      </c>
      <c r="B12" s="53"/>
      <c r="C12" s="53"/>
      <c r="D12" s="53"/>
      <c r="E12" s="53"/>
      <c r="F12" s="53"/>
      <c r="G12" s="53"/>
      <c r="H12" s="53"/>
      <c r="I12" s="53"/>
      <c r="J12" s="53"/>
      <c r="K12" s="53"/>
      <c r="L12" s="2"/>
      <c r="S12" s="2"/>
    </row>
    <row r="13" spans="1:19" ht="19.5" customHeight="1">
      <c r="A13" s="24"/>
      <c r="B13" s="25">
        <f>INICIO!C8+6</f>
        <v>44164</v>
      </c>
      <c r="C13" s="76" t="s">
        <v>56</v>
      </c>
      <c r="D13" s="26"/>
      <c r="E13" s="26"/>
      <c r="F13" s="26"/>
      <c r="G13" s="26"/>
      <c r="H13" s="26"/>
      <c r="I13" s="26"/>
      <c r="J13" s="26"/>
      <c r="K13" s="27"/>
      <c r="L13" s="2"/>
      <c r="M13" s="2"/>
      <c r="N13" s="2"/>
      <c r="O13" s="2"/>
      <c r="P13" s="2"/>
      <c r="Q13" s="2"/>
      <c r="R13" s="2"/>
      <c r="S13" s="2"/>
    </row>
    <row r="14" spans="1:19" ht="19.5" customHeight="1">
      <c r="A14" s="28"/>
      <c r="B14" s="29" t="str">
        <f>INICIO!C20</f>
        <v>Peso muerto con pausa</v>
      </c>
      <c r="C14" s="30">
        <f>INICIO!C14*0.8</f>
        <v>160</v>
      </c>
      <c r="D14" s="30" t="s">
        <v>1</v>
      </c>
      <c r="E14" s="56" t="s">
        <v>7</v>
      </c>
      <c r="F14" s="53"/>
      <c r="G14" s="30"/>
      <c r="H14" s="30"/>
      <c r="I14" s="30"/>
      <c r="J14" s="30"/>
      <c r="K14" s="31"/>
      <c r="L14" s="2"/>
      <c r="M14" s="2"/>
      <c r="N14" s="2"/>
      <c r="O14" s="2"/>
      <c r="P14" s="2"/>
      <c r="Q14" s="2"/>
      <c r="R14" s="2"/>
      <c r="S14" s="2"/>
    </row>
    <row r="15" spans="1:19" ht="19.5" customHeight="1">
      <c r="A15" s="28"/>
      <c r="B15" s="29"/>
      <c r="G15" s="30"/>
      <c r="H15" s="30"/>
      <c r="I15" s="30"/>
      <c r="J15" s="30"/>
      <c r="K15" s="31"/>
      <c r="L15" s="2"/>
      <c r="M15" s="2"/>
      <c r="N15" s="2"/>
      <c r="O15" s="2"/>
      <c r="P15" s="2"/>
      <c r="Q15" s="2"/>
      <c r="R15" s="2"/>
      <c r="S15" s="2"/>
    </row>
    <row r="16" spans="1:19" ht="19.5" customHeight="1">
      <c r="A16" s="28"/>
      <c r="B16" s="29" t="str">
        <f>INICIO!C22</f>
        <v>Peso muerto piernas rígidas</v>
      </c>
      <c r="C16" s="67" t="s">
        <v>59</v>
      </c>
      <c r="D16" s="53"/>
      <c r="E16" s="53"/>
      <c r="F16" s="53"/>
      <c r="G16" s="30" t="s">
        <v>1</v>
      </c>
      <c r="H16" s="56" t="s">
        <v>8</v>
      </c>
      <c r="I16" s="53"/>
      <c r="J16" s="2"/>
      <c r="K16" s="31"/>
      <c r="L16" s="2"/>
      <c r="M16" s="2"/>
      <c r="N16" s="2"/>
      <c r="O16" s="2"/>
      <c r="P16" s="2"/>
      <c r="Q16" s="2"/>
      <c r="R16" s="2"/>
      <c r="S16" s="2"/>
    </row>
    <row r="17" spans="1:19" ht="19.5" customHeight="1">
      <c r="A17" s="24"/>
      <c r="B17" s="25">
        <f>B13+3</f>
        <v>44167</v>
      </c>
      <c r="C17" s="75" t="s">
        <v>56</v>
      </c>
      <c r="D17" s="26"/>
      <c r="E17" s="26"/>
      <c r="F17" s="26"/>
      <c r="G17" s="26"/>
      <c r="H17" s="26"/>
      <c r="I17" s="26"/>
      <c r="J17" s="26"/>
      <c r="K17" s="27"/>
      <c r="L17" s="2"/>
      <c r="M17" s="2"/>
      <c r="N17" s="2"/>
      <c r="O17" s="2"/>
      <c r="P17" s="2"/>
      <c r="Q17" s="2"/>
      <c r="R17" s="2"/>
      <c r="S17" s="2"/>
    </row>
    <row r="18" spans="1:19" ht="19.5" customHeight="1">
      <c r="A18" s="28"/>
      <c r="B18" s="29" t="str">
        <f>INICIO!C20</f>
        <v>Peso muerto con pausa</v>
      </c>
      <c r="C18" s="30">
        <f>INICIO!C14*0.825</f>
        <v>165</v>
      </c>
      <c r="D18" s="30" t="s">
        <v>1</v>
      </c>
      <c r="E18" s="56" t="s">
        <v>9</v>
      </c>
      <c r="F18" s="53"/>
      <c r="G18" s="2"/>
      <c r="H18" s="2"/>
      <c r="I18" s="2"/>
      <c r="J18" s="2"/>
      <c r="K18" s="31"/>
      <c r="L18" s="2"/>
      <c r="M18" s="2"/>
      <c r="N18" s="2"/>
      <c r="O18" s="2"/>
      <c r="P18" s="2"/>
      <c r="Q18" s="2"/>
      <c r="R18" s="2"/>
      <c r="S18" s="2"/>
    </row>
    <row r="19" spans="1:19" ht="19.5" customHeight="1">
      <c r="A19" s="32"/>
      <c r="B19" s="33" t="str">
        <f>INICIO!C22</f>
        <v>Peso muerto piernas rígidas</v>
      </c>
      <c r="C19" s="77" t="s">
        <v>58</v>
      </c>
      <c r="D19" s="55"/>
      <c r="E19" s="55"/>
      <c r="F19" s="55"/>
      <c r="G19" s="34" t="s">
        <v>1</v>
      </c>
      <c r="H19" s="60" t="s">
        <v>10</v>
      </c>
      <c r="I19" s="55"/>
      <c r="J19" s="35"/>
      <c r="K19" s="36"/>
      <c r="L19" s="2"/>
      <c r="M19" s="2"/>
      <c r="N19" s="2"/>
      <c r="O19" s="2"/>
      <c r="P19" s="2"/>
      <c r="Q19" s="2"/>
      <c r="R19" s="2"/>
      <c r="S19" s="2"/>
    </row>
    <row r="20" spans="1:19" ht="19.5" customHeight="1">
      <c r="A20" s="2"/>
      <c r="B20" s="29"/>
      <c r="C20" s="2"/>
      <c r="D20" s="2"/>
      <c r="E20" s="2"/>
      <c r="F20" s="2"/>
      <c r="G20" s="2"/>
      <c r="H20" s="2"/>
      <c r="I20" s="2"/>
      <c r="J20" s="2"/>
      <c r="K20" s="2"/>
      <c r="L20" s="2"/>
      <c r="M20" s="2"/>
      <c r="N20" s="2"/>
      <c r="O20" s="2"/>
      <c r="P20" s="2"/>
      <c r="Q20" s="2"/>
      <c r="R20" s="2"/>
      <c r="S20" s="2"/>
    </row>
    <row r="21" spans="1:19" ht="19.5" customHeight="1">
      <c r="A21" s="59" t="s">
        <v>52</v>
      </c>
      <c r="B21" s="53"/>
      <c r="C21" s="53"/>
      <c r="D21" s="53"/>
      <c r="E21" s="53"/>
      <c r="F21" s="53"/>
      <c r="G21" s="53"/>
      <c r="H21" s="53"/>
      <c r="I21" s="53"/>
      <c r="J21" s="53"/>
      <c r="K21" s="53"/>
      <c r="L21" s="2"/>
      <c r="M21" s="2"/>
      <c r="N21" s="2"/>
      <c r="O21" s="2"/>
      <c r="P21" s="2"/>
      <c r="Q21" s="2"/>
      <c r="R21" s="2"/>
      <c r="S21" s="2"/>
    </row>
    <row r="22" spans="1:19" ht="19.5" customHeight="1">
      <c r="A22" s="24"/>
      <c r="B22" s="25">
        <f>INICIO!C8+6</f>
        <v>44164</v>
      </c>
      <c r="C22" s="75" t="s">
        <v>56</v>
      </c>
      <c r="D22" s="26"/>
      <c r="E22" s="26"/>
      <c r="F22" s="26"/>
      <c r="G22" s="26"/>
      <c r="H22" s="26"/>
      <c r="I22" s="26"/>
      <c r="J22" s="26"/>
      <c r="K22" s="27"/>
      <c r="L22" s="2"/>
      <c r="M22" s="2"/>
      <c r="N22" s="2"/>
      <c r="O22" s="2"/>
      <c r="P22" s="2"/>
      <c r="Q22" s="2"/>
      <c r="R22" s="2"/>
      <c r="S22" s="2"/>
    </row>
    <row r="23" spans="1:19" ht="19.5" customHeight="1" thickBot="1">
      <c r="A23" s="28"/>
      <c r="B23" s="29" t="str">
        <f>INICIO!C20</f>
        <v>Peso muerto con pausa</v>
      </c>
      <c r="C23" s="30">
        <f>INICIO!C14*0.875</f>
        <v>175</v>
      </c>
      <c r="D23" s="30" t="s">
        <v>1</v>
      </c>
      <c r="E23" s="56" t="s">
        <v>11</v>
      </c>
      <c r="F23" s="53"/>
      <c r="G23" s="2"/>
      <c r="H23" s="30"/>
      <c r="I23" s="30"/>
      <c r="J23" s="30"/>
      <c r="K23" s="38"/>
      <c r="L23" s="2"/>
      <c r="M23" s="2"/>
      <c r="N23" s="2"/>
      <c r="O23" s="2"/>
      <c r="P23" s="2"/>
      <c r="Q23" s="2"/>
      <c r="R23" s="2"/>
      <c r="S23" s="2"/>
    </row>
    <row r="24" spans="1:19" ht="19.5" customHeight="1">
      <c r="A24" s="24"/>
      <c r="B24" s="25">
        <f>B22+3</f>
        <v>44167</v>
      </c>
      <c r="C24" s="79" t="s">
        <v>60</v>
      </c>
      <c r="D24" s="78"/>
      <c r="E24" s="78"/>
      <c r="F24" s="26"/>
      <c r="G24" s="26"/>
      <c r="H24" s="26"/>
      <c r="I24" s="26"/>
      <c r="J24" s="26"/>
      <c r="K24" s="27"/>
      <c r="L24" s="2"/>
      <c r="M24" s="2"/>
      <c r="N24" s="2"/>
      <c r="O24" s="2"/>
      <c r="P24" s="2"/>
      <c r="Q24" s="2"/>
      <c r="R24" s="2"/>
      <c r="S24" s="2"/>
    </row>
    <row r="25" spans="1:19" ht="19.5" customHeight="1">
      <c r="A25" s="28"/>
      <c r="B25" s="29" t="str">
        <f>INICIO!C20</f>
        <v>Peso muerto con pausa</v>
      </c>
      <c r="C25" s="30">
        <f>INICIO!C14*1.025</f>
        <v>204.99999999999997</v>
      </c>
      <c r="D25" s="39" t="s">
        <v>12</v>
      </c>
      <c r="E25" s="40">
        <f>INICIO!C14*1.04</f>
        <v>208</v>
      </c>
      <c r="F25" s="30" t="s">
        <v>1</v>
      </c>
      <c r="G25" s="30" t="s">
        <v>13</v>
      </c>
      <c r="H25" s="2"/>
      <c r="I25" s="2"/>
      <c r="J25" s="2"/>
      <c r="K25" s="31"/>
      <c r="L25" s="2"/>
      <c r="M25" s="2"/>
      <c r="N25" s="2"/>
      <c r="O25" s="2"/>
      <c r="P25" s="2"/>
      <c r="Q25" s="2"/>
      <c r="R25" s="2"/>
      <c r="S25" s="2"/>
    </row>
    <row r="26" spans="1:19" ht="19.5" customHeight="1">
      <c r="A26" s="32"/>
      <c r="B26" s="33"/>
      <c r="C26" s="77" t="s">
        <v>61</v>
      </c>
      <c r="D26" s="55"/>
      <c r="E26" s="55"/>
      <c r="F26" s="55"/>
      <c r="G26" s="55"/>
      <c r="H26" s="55"/>
      <c r="I26" s="55"/>
      <c r="J26" s="35"/>
      <c r="K26" s="36"/>
      <c r="L26" s="2"/>
      <c r="M26" s="2"/>
      <c r="N26" s="2"/>
      <c r="O26" s="2"/>
      <c r="P26" s="2"/>
      <c r="Q26" s="2"/>
      <c r="R26" s="2"/>
      <c r="S26" s="2"/>
    </row>
    <row r="27" spans="1:19" ht="19.5" customHeight="1">
      <c r="A27" s="2"/>
      <c r="B27" s="29"/>
      <c r="C27" s="2"/>
      <c r="D27" s="2"/>
      <c r="E27" s="2"/>
      <c r="F27" s="2"/>
      <c r="G27" s="2"/>
      <c r="H27" s="2"/>
      <c r="I27" s="2"/>
      <c r="J27" s="2"/>
      <c r="K27" s="2"/>
      <c r="L27" s="2"/>
      <c r="M27" s="2"/>
      <c r="N27" s="2"/>
      <c r="O27" s="2"/>
      <c r="P27" s="2"/>
      <c r="Q27" s="2"/>
      <c r="R27" s="2"/>
      <c r="S27" s="2"/>
    </row>
  </sheetData>
  <mergeCells count="22">
    <mergeCell ref="E18:F18"/>
    <mergeCell ref="E23:F23"/>
    <mergeCell ref="A21:K21"/>
    <mergeCell ref="C26:I26"/>
    <mergeCell ref="C16:F16"/>
    <mergeCell ref="C19:F19"/>
    <mergeCell ref="H16:I16"/>
    <mergeCell ref="H19:I19"/>
    <mergeCell ref="C24:E24"/>
    <mergeCell ref="A12:K12"/>
    <mergeCell ref="C10:F10"/>
    <mergeCell ref="E14:F14"/>
    <mergeCell ref="H10:I10"/>
    <mergeCell ref="E6:F6"/>
    <mergeCell ref="C5:F5"/>
    <mergeCell ref="E9:F9"/>
    <mergeCell ref="G6:K6"/>
    <mergeCell ref="J5:K5"/>
    <mergeCell ref="H7:I7"/>
    <mergeCell ref="C7:F7"/>
    <mergeCell ref="A1:K1"/>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29"/>
  <sheetViews>
    <sheetView workbookViewId="0">
      <selection activeCell="M5" sqref="M5:R10"/>
    </sheetView>
  </sheetViews>
  <sheetFormatPr baseColWidth="10" defaultColWidth="14.44140625" defaultRowHeight="15" customHeight="1"/>
  <cols>
    <col min="1" max="1" width="3.6640625" customWidth="1"/>
    <col min="2" max="2" width="23.33203125" customWidth="1"/>
    <col min="3" max="10" width="6.6640625" customWidth="1"/>
    <col min="11" max="11" width="4.6640625" customWidth="1"/>
    <col min="12" max="17" width="10.44140625" customWidth="1"/>
    <col min="18" max="18" width="15.33203125" customWidth="1"/>
    <col min="19" max="19" width="10.44140625" customWidth="1"/>
    <col min="20" max="26" width="17.33203125" customWidth="1"/>
  </cols>
  <sheetData>
    <row r="1" spans="1:19" ht="27.75" customHeight="1">
      <c r="A1" s="74" t="s">
        <v>62</v>
      </c>
      <c r="B1" s="51"/>
      <c r="C1" s="51"/>
      <c r="D1" s="51"/>
      <c r="E1" s="51"/>
      <c r="F1" s="51"/>
      <c r="G1" s="51"/>
      <c r="H1" s="51"/>
      <c r="I1" s="51"/>
      <c r="J1" s="51"/>
      <c r="K1" s="52"/>
      <c r="L1" s="41"/>
      <c r="M1" s="41"/>
      <c r="N1" s="41"/>
      <c r="O1" s="41"/>
      <c r="P1" s="41"/>
      <c r="Q1" s="41"/>
      <c r="R1" s="41"/>
      <c r="S1" s="41"/>
    </row>
    <row r="2" spans="1:19" ht="19.5" customHeight="1">
      <c r="A2" s="2"/>
      <c r="B2" s="23"/>
      <c r="C2" s="2"/>
      <c r="D2" s="2"/>
      <c r="E2" s="2"/>
      <c r="F2" s="2"/>
      <c r="G2" s="2"/>
      <c r="H2" s="2"/>
      <c r="I2" s="2"/>
      <c r="J2" s="2"/>
      <c r="K2" s="2"/>
      <c r="L2" s="41"/>
      <c r="M2" s="41"/>
      <c r="N2" s="41"/>
      <c r="O2" s="41"/>
      <c r="P2" s="41"/>
      <c r="Q2" s="41"/>
      <c r="R2" s="41"/>
      <c r="S2" s="41"/>
    </row>
    <row r="3" spans="1:19" ht="19.5" customHeight="1">
      <c r="A3" s="58" t="s">
        <v>50</v>
      </c>
      <c r="B3" s="53"/>
      <c r="C3" s="53"/>
      <c r="D3" s="53"/>
      <c r="E3" s="53"/>
      <c r="F3" s="53"/>
      <c r="G3" s="53"/>
      <c r="H3" s="53"/>
      <c r="I3" s="53"/>
      <c r="J3" s="53"/>
      <c r="K3" s="53"/>
      <c r="L3" s="41"/>
      <c r="M3" s="41"/>
      <c r="N3" s="41"/>
      <c r="O3" s="41"/>
      <c r="P3" s="41"/>
      <c r="Q3" s="41"/>
      <c r="R3" s="41"/>
      <c r="S3" s="41"/>
    </row>
    <row r="4" spans="1:19" ht="19.5" customHeight="1">
      <c r="A4" s="24"/>
      <c r="B4" s="25">
        <f>INICIO!C8+12</f>
        <v>44170</v>
      </c>
      <c r="C4" s="26"/>
      <c r="D4" s="26"/>
      <c r="E4" s="26"/>
      <c r="F4" s="26"/>
      <c r="G4" s="26"/>
      <c r="H4" s="26"/>
      <c r="I4" s="26"/>
      <c r="J4" s="26"/>
      <c r="K4" s="27"/>
      <c r="L4" s="41"/>
      <c r="M4" s="41"/>
      <c r="N4" s="41"/>
      <c r="O4" s="41"/>
      <c r="P4" s="41"/>
      <c r="Q4" s="41"/>
      <c r="R4" s="41"/>
      <c r="S4" s="41"/>
    </row>
    <row r="5" spans="1:19" ht="19.5" customHeight="1">
      <c r="A5" s="28"/>
      <c r="B5" s="29" t="str">
        <f>INICIO!C21</f>
        <v>Peso muerto agarre snatch</v>
      </c>
      <c r="C5" s="61">
        <f>INICIO!C15*0.65</f>
        <v>117</v>
      </c>
      <c r="D5" s="53"/>
      <c r="E5" s="53"/>
      <c r="F5" s="53"/>
      <c r="G5" s="30" t="s">
        <v>1</v>
      </c>
      <c r="H5" s="56" t="s">
        <v>7</v>
      </c>
      <c r="I5" s="53"/>
      <c r="J5" s="56"/>
      <c r="K5" s="54"/>
      <c r="L5" s="41"/>
      <c r="S5" s="41"/>
    </row>
    <row r="6" spans="1:19" ht="26.4" customHeight="1">
      <c r="A6" s="28"/>
      <c r="B6" s="29" t="s">
        <v>66</v>
      </c>
      <c r="C6" s="67">
        <f>INICIO!C15*0.65</f>
        <v>117</v>
      </c>
      <c r="D6" s="67"/>
      <c r="E6" s="67"/>
      <c r="F6" s="67"/>
      <c r="G6" s="30" t="s">
        <v>1</v>
      </c>
      <c r="H6" s="56" t="s">
        <v>14</v>
      </c>
      <c r="I6" s="53"/>
      <c r="J6" s="2"/>
      <c r="K6" s="31"/>
      <c r="L6" s="41"/>
      <c r="S6" s="41"/>
    </row>
    <row r="7" spans="1:19" ht="19.5" customHeight="1">
      <c r="A7" s="62"/>
      <c r="B7" s="53"/>
      <c r="C7" s="53"/>
      <c r="D7" s="53"/>
      <c r="E7" s="53"/>
      <c r="F7" s="53"/>
      <c r="G7" s="53"/>
      <c r="H7" s="53"/>
      <c r="I7" s="53"/>
      <c r="J7" s="53"/>
      <c r="K7" s="54"/>
      <c r="L7" s="41"/>
      <c r="S7" s="41"/>
    </row>
    <row r="8" spans="1:19" ht="19.5" customHeight="1">
      <c r="A8" s="24"/>
      <c r="B8" s="25">
        <f>B4+3</f>
        <v>44173</v>
      </c>
      <c r="C8" s="26"/>
      <c r="D8" s="26"/>
      <c r="E8" s="26"/>
      <c r="F8" s="26"/>
      <c r="G8" s="26"/>
      <c r="H8" s="26"/>
      <c r="I8" s="26"/>
      <c r="J8" s="26"/>
      <c r="K8" s="27"/>
      <c r="L8" s="41"/>
      <c r="S8" s="41"/>
    </row>
    <row r="9" spans="1:19" ht="19.5" customHeight="1">
      <c r="A9" s="28"/>
      <c r="B9" s="29" t="str">
        <f>INICIO!C21</f>
        <v>Peso muerto agarre snatch</v>
      </c>
      <c r="C9" s="61">
        <f>INICIO!C15*0.75</f>
        <v>135</v>
      </c>
      <c r="D9" s="53"/>
      <c r="E9" s="53"/>
      <c r="F9" s="53"/>
      <c r="G9" s="30" t="s">
        <v>1</v>
      </c>
      <c r="H9" s="56" t="s">
        <v>7</v>
      </c>
      <c r="I9" s="53"/>
      <c r="J9" s="2"/>
      <c r="K9" s="31"/>
      <c r="L9" s="41"/>
      <c r="S9" s="41"/>
    </row>
    <row r="10" spans="1:19" ht="30" customHeight="1">
      <c r="A10" s="32"/>
      <c r="B10" s="33" t="s">
        <v>66</v>
      </c>
      <c r="C10" s="67">
        <f>INICIO!C15*0.75</f>
        <v>135</v>
      </c>
      <c r="D10" s="53"/>
      <c r="E10" s="53"/>
      <c r="F10" s="53"/>
      <c r="G10" s="34" t="s">
        <v>1</v>
      </c>
      <c r="H10" s="60" t="s">
        <v>14</v>
      </c>
      <c r="I10" s="55"/>
      <c r="J10" s="35"/>
      <c r="K10" s="36"/>
      <c r="L10" s="41"/>
      <c r="S10" s="41"/>
    </row>
    <row r="11" spans="1:19" ht="19.5" customHeight="1">
      <c r="A11" s="28"/>
      <c r="B11" s="29"/>
      <c r="C11" s="2"/>
      <c r="D11" s="2"/>
      <c r="E11" s="2"/>
      <c r="F11" s="2"/>
      <c r="G11" s="2"/>
      <c r="H11" s="2"/>
      <c r="I11" s="2"/>
      <c r="J11" s="2"/>
      <c r="K11" s="2"/>
      <c r="L11" s="41"/>
      <c r="S11" s="41"/>
    </row>
    <row r="12" spans="1:19" ht="19.5" customHeight="1">
      <c r="A12" s="59" t="s">
        <v>51</v>
      </c>
      <c r="B12" s="53"/>
      <c r="C12" s="53"/>
      <c r="D12" s="53"/>
      <c r="E12" s="53"/>
      <c r="F12" s="53"/>
      <c r="G12" s="53"/>
      <c r="H12" s="53"/>
      <c r="I12" s="53"/>
      <c r="J12" s="53"/>
      <c r="K12" s="53"/>
      <c r="L12" s="41"/>
      <c r="M12" s="41"/>
      <c r="N12" s="41"/>
      <c r="O12" s="41"/>
      <c r="P12" s="41"/>
      <c r="Q12" s="41"/>
      <c r="R12" s="41"/>
      <c r="S12" s="41"/>
    </row>
    <row r="13" spans="1:19" ht="19.5" customHeight="1">
      <c r="A13" s="24"/>
      <c r="B13" s="25">
        <f>INICIO!C8+18</f>
        <v>44176</v>
      </c>
      <c r="C13" s="26"/>
      <c r="D13" s="26"/>
      <c r="E13" s="26"/>
      <c r="F13" s="26"/>
      <c r="G13" s="26"/>
      <c r="H13" s="26"/>
      <c r="I13" s="26"/>
      <c r="J13" s="26"/>
      <c r="K13" s="27"/>
      <c r="L13" s="41"/>
      <c r="M13" s="41"/>
      <c r="N13" s="41"/>
      <c r="O13" s="41"/>
      <c r="P13" s="41"/>
      <c r="Q13" s="41"/>
      <c r="R13" s="41"/>
      <c r="S13" s="41"/>
    </row>
    <row r="14" spans="1:19" ht="19.5" customHeight="1">
      <c r="A14" s="28"/>
      <c r="B14" s="29" t="str">
        <f>INICIO!C21</f>
        <v>Peso muerto agarre snatch</v>
      </c>
      <c r="C14" s="61">
        <f>INICIO!C15*0.825</f>
        <v>148.5</v>
      </c>
      <c r="D14" s="53"/>
      <c r="E14" s="53"/>
      <c r="F14" s="53"/>
      <c r="G14" s="30" t="s">
        <v>1</v>
      </c>
      <c r="H14" s="56" t="s">
        <v>7</v>
      </c>
      <c r="I14" s="53"/>
      <c r="J14" s="30"/>
      <c r="K14" s="31"/>
      <c r="L14" s="41"/>
      <c r="M14" s="41"/>
      <c r="N14" s="41"/>
      <c r="O14" s="41"/>
      <c r="P14" s="41"/>
      <c r="Q14" s="41"/>
      <c r="R14" s="41"/>
      <c r="S14" s="41"/>
    </row>
    <row r="15" spans="1:19" ht="36" customHeight="1">
      <c r="A15" s="28"/>
      <c r="B15" s="29" t="s">
        <v>66</v>
      </c>
      <c r="C15" s="80">
        <f>INICIO!C15*0.825</f>
        <v>148.5</v>
      </c>
      <c r="D15" s="81"/>
      <c r="E15" s="81"/>
      <c r="F15" s="81"/>
      <c r="G15" s="30" t="s">
        <v>1</v>
      </c>
      <c r="H15" s="56" t="s">
        <v>14</v>
      </c>
      <c r="I15" s="53"/>
      <c r="J15" s="2"/>
      <c r="K15" s="31"/>
      <c r="L15" s="41"/>
      <c r="S15" s="41"/>
    </row>
    <row r="16" spans="1:19" ht="19.5" customHeight="1">
      <c r="A16" s="24"/>
      <c r="B16" s="25">
        <f>B13+3</f>
        <v>44179</v>
      </c>
      <c r="C16" s="26"/>
      <c r="D16" s="26"/>
      <c r="E16" s="26"/>
      <c r="F16" s="26"/>
      <c r="G16" s="26"/>
      <c r="H16" s="26"/>
      <c r="I16" s="26"/>
      <c r="J16" s="26"/>
      <c r="K16" s="27"/>
      <c r="L16" s="41"/>
      <c r="S16" s="41"/>
    </row>
    <row r="17" spans="1:19" ht="19.5" customHeight="1">
      <c r="A17" s="28"/>
      <c r="B17" s="29" t="str">
        <f>INICIO!C21</f>
        <v>Peso muerto agarre snatch</v>
      </c>
      <c r="C17" s="61">
        <f>INICIO!C15*0.9</f>
        <v>162</v>
      </c>
      <c r="D17" s="53"/>
      <c r="E17" s="53"/>
      <c r="F17" s="53"/>
      <c r="G17" s="30" t="s">
        <v>1</v>
      </c>
      <c r="H17" s="56" t="s">
        <v>7</v>
      </c>
      <c r="I17" s="53"/>
      <c r="J17" s="2"/>
      <c r="K17" s="31"/>
      <c r="L17" s="41"/>
      <c r="S17" s="41"/>
    </row>
    <row r="18" spans="1:19" ht="19.5" customHeight="1">
      <c r="A18" s="32"/>
      <c r="B18" s="33" t="s">
        <v>66</v>
      </c>
      <c r="C18" s="60">
        <f>INICIO!C15*0.9</f>
        <v>162</v>
      </c>
      <c r="D18" s="55"/>
      <c r="E18" s="55"/>
      <c r="F18" s="55"/>
      <c r="G18" s="34" t="s">
        <v>1</v>
      </c>
      <c r="H18" s="60" t="s">
        <v>14</v>
      </c>
      <c r="I18" s="55"/>
      <c r="J18" s="35"/>
      <c r="K18" s="36"/>
      <c r="L18" s="41"/>
      <c r="S18" s="41"/>
    </row>
    <row r="19" spans="1:19" ht="19.5" customHeight="1">
      <c r="A19" s="2"/>
      <c r="B19" s="29"/>
      <c r="C19" s="2"/>
      <c r="D19" s="2"/>
      <c r="E19" s="2"/>
      <c r="F19" s="2"/>
      <c r="G19" s="2"/>
      <c r="H19" s="2"/>
      <c r="I19" s="2"/>
      <c r="J19" s="2"/>
      <c r="K19" s="2"/>
      <c r="L19" s="41"/>
      <c r="S19" s="41"/>
    </row>
    <row r="20" spans="1:19" ht="19.5" customHeight="1">
      <c r="A20" s="59" t="s">
        <v>52</v>
      </c>
      <c r="B20" s="53"/>
      <c r="C20" s="53"/>
      <c r="D20" s="53"/>
      <c r="E20" s="53"/>
      <c r="F20" s="53"/>
      <c r="G20" s="53"/>
      <c r="H20" s="53"/>
      <c r="I20" s="53"/>
      <c r="J20" s="53"/>
      <c r="K20" s="53"/>
      <c r="L20" s="41"/>
      <c r="S20" s="41"/>
    </row>
    <row r="21" spans="1:19" ht="19.5" customHeight="1">
      <c r="A21" s="24"/>
      <c r="B21" s="25">
        <f>INICIO!C8+24</f>
        <v>44182</v>
      </c>
      <c r="C21" s="26"/>
      <c r="D21" s="26"/>
      <c r="E21" s="26"/>
      <c r="F21" s="26"/>
      <c r="G21" s="26"/>
      <c r="H21" s="26"/>
      <c r="I21" s="26"/>
      <c r="J21" s="26"/>
      <c r="K21" s="27"/>
      <c r="L21" s="41"/>
      <c r="S21" s="41"/>
    </row>
    <row r="22" spans="1:19" ht="19.5" customHeight="1">
      <c r="A22" s="28"/>
      <c r="B22" s="29" t="str">
        <f>INICIO!C21</f>
        <v>Peso muerto agarre snatch</v>
      </c>
      <c r="C22" s="56">
        <f>INICIO!C15*0.95</f>
        <v>171</v>
      </c>
      <c r="D22" s="53"/>
      <c r="E22" s="53"/>
      <c r="F22" s="53"/>
      <c r="G22" s="30" t="s">
        <v>1</v>
      </c>
      <c r="H22" s="56" t="s">
        <v>15</v>
      </c>
      <c r="I22" s="53"/>
      <c r="J22" s="30"/>
      <c r="K22" s="38"/>
      <c r="L22" s="41"/>
      <c r="S22" s="41"/>
    </row>
    <row r="23" spans="1:19" ht="19.5" customHeight="1">
      <c r="A23" s="28"/>
      <c r="B23" s="29" t="s">
        <v>66</v>
      </c>
      <c r="C23" s="56">
        <f>INICIO!C15*0.95</f>
        <v>171</v>
      </c>
      <c r="D23" s="53"/>
      <c r="E23" s="53"/>
      <c r="F23" s="53"/>
      <c r="G23" s="30" t="s">
        <v>1</v>
      </c>
      <c r="H23" s="56" t="s">
        <v>16</v>
      </c>
      <c r="I23" s="53"/>
      <c r="J23" s="2"/>
      <c r="K23" s="31"/>
      <c r="L23" s="41"/>
      <c r="S23" s="41"/>
    </row>
    <row r="24" spans="1:19" ht="19.5" customHeight="1">
      <c r="A24" s="24"/>
      <c r="B24" s="25">
        <f>B21+3</f>
        <v>44185</v>
      </c>
      <c r="C24" s="26"/>
      <c r="D24" s="26"/>
      <c r="E24" s="26"/>
      <c r="F24" s="26"/>
      <c r="G24" s="26"/>
      <c r="H24" s="26"/>
      <c r="I24" s="26"/>
      <c r="J24" s="26"/>
      <c r="K24" s="27"/>
      <c r="L24" s="41"/>
      <c r="S24" s="41"/>
    </row>
    <row r="25" spans="1:19" ht="19.5" customHeight="1">
      <c r="A25" s="32"/>
      <c r="B25" s="33" t="str">
        <f>INICIO!C21</f>
        <v>Peso muerto agarre snatch</v>
      </c>
      <c r="C25" s="60">
        <f>INICIO!C15</f>
        <v>180</v>
      </c>
      <c r="D25" s="55"/>
      <c r="E25" s="55"/>
      <c r="F25" s="55"/>
      <c r="G25" s="34" t="s">
        <v>1</v>
      </c>
      <c r="H25" s="60" t="s">
        <v>17</v>
      </c>
      <c r="I25" s="55"/>
      <c r="J25" s="35"/>
      <c r="K25" s="36"/>
      <c r="L25" s="41"/>
      <c r="M25" s="41"/>
      <c r="N25" s="41"/>
      <c r="O25" s="41"/>
      <c r="P25" s="41"/>
      <c r="Q25" s="41"/>
      <c r="R25" s="41"/>
      <c r="S25" s="41"/>
    </row>
    <row r="26" spans="1:19" ht="19.5" customHeight="1">
      <c r="A26" s="41"/>
      <c r="B26" s="41"/>
      <c r="C26" s="41"/>
      <c r="D26" s="41"/>
      <c r="E26" s="41"/>
      <c r="F26" s="41"/>
      <c r="G26" s="41"/>
      <c r="H26" s="41"/>
      <c r="I26" s="41"/>
      <c r="J26" s="41"/>
      <c r="K26" s="41"/>
      <c r="L26" s="41"/>
      <c r="M26" s="41"/>
      <c r="N26" s="41"/>
      <c r="O26" s="41"/>
      <c r="P26" s="41"/>
      <c r="Q26" s="41"/>
      <c r="R26" s="41"/>
      <c r="S26" s="41"/>
    </row>
    <row r="27" spans="1:19" ht="19.5" customHeight="1">
      <c r="A27" s="37"/>
      <c r="B27" s="37"/>
      <c r="C27" s="37"/>
      <c r="D27" s="37"/>
      <c r="E27" s="37"/>
      <c r="F27" s="37"/>
      <c r="G27" s="37"/>
      <c r="H27" s="37"/>
      <c r="I27" s="37"/>
      <c r="J27" s="37"/>
      <c r="K27" s="37"/>
      <c r="L27" s="41"/>
      <c r="M27" s="41"/>
      <c r="N27" s="41"/>
      <c r="O27" s="41"/>
      <c r="P27" s="41"/>
      <c r="Q27" s="41"/>
      <c r="R27" s="41"/>
      <c r="S27" s="41"/>
    </row>
    <row r="28" spans="1:19" ht="19.5" customHeight="1">
      <c r="A28" s="37"/>
      <c r="B28" s="37"/>
      <c r="C28" s="37"/>
      <c r="D28" s="37"/>
      <c r="E28" s="37"/>
      <c r="F28" s="37"/>
      <c r="G28" s="37"/>
      <c r="H28" s="37"/>
      <c r="I28" s="37"/>
      <c r="J28" s="37"/>
      <c r="K28" s="37"/>
      <c r="L28" s="41"/>
      <c r="M28" s="41"/>
      <c r="N28" s="41"/>
      <c r="O28" s="41"/>
      <c r="P28" s="41"/>
      <c r="Q28" s="41"/>
      <c r="R28" s="41"/>
      <c r="S28" s="41"/>
    </row>
    <row r="29" spans="1:19" ht="19.5" customHeight="1">
      <c r="A29" s="41"/>
      <c r="B29" s="41"/>
      <c r="C29" s="41"/>
      <c r="D29" s="41"/>
      <c r="E29" s="41"/>
      <c r="F29" s="41"/>
      <c r="G29" s="41"/>
      <c r="H29" s="41"/>
      <c r="I29" s="41"/>
      <c r="J29" s="41"/>
      <c r="K29" s="41"/>
      <c r="L29" s="41"/>
      <c r="M29" s="41"/>
      <c r="N29" s="41"/>
      <c r="O29" s="41"/>
      <c r="P29" s="41"/>
      <c r="Q29" s="41"/>
      <c r="R29" s="41"/>
      <c r="S29" s="41"/>
    </row>
  </sheetData>
  <mergeCells count="28">
    <mergeCell ref="A3:K3"/>
    <mergeCell ref="A1:K1"/>
    <mergeCell ref="J5:K5"/>
    <mergeCell ref="H5:I5"/>
    <mergeCell ref="C25:F25"/>
    <mergeCell ref="H25:I25"/>
    <mergeCell ref="C22:F22"/>
    <mergeCell ref="H22:I22"/>
    <mergeCell ref="C17:F17"/>
    <mergeCell ref="C18:F18"/>
    <mergeCell ref="A20:K20"/>
    <mergeCell ref="C23:F23"/>
    <mergeCell ref="H23:I23"/>
    <mergeCell ref="C6:F6"/>
    <mergeCell ref="C5:F5"/>
    <mergeCell ref="H6:I6"/>
    <mergeCell ref="A7:K7"/>
    <mergeCell ref="H10:I10"/>
    <mergeCell ref="H9:I9"/>
    <mergeCell ref="C9:F9"/>
    <mergeCell ref="C10:F10"/>
    <mergeCell ref="C14:F14"/>
    <mergeCell ref="A12:K12"/>
    <mergeCell ref="H14:I14"/>
    <mergeCell ref="H17:I17"/>
    <mergeCell ref="H18:I18"/>
    <mergeCell ref="H15:I15"/>
    <mergeCell ref="C15:F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S28"/>
  <sheetViews>
    <sheetView topLeftCell="A9" workbookViewId="0">
      <selection activeCell="N24" sqref="N24"/>
    </sheetView>
  </sheetViews>
  <sheetFormatPr baseColWidth="10" defaultColWidth="14.44140625" defaultRowHeight="15" customHeight="1"/>
  <cols>
    <col min="1" max="1" width="3.6640625" customWidth="1"/>
    <col min="2" max="2" width="23.33203125" customWidth="1"/>
    <col min="3" max="10" width="6.6640625" customWidth="1"/>
    <col min="11" max="11" width="3.6640625" customWidth="1"/>
    <col min="12" max="19" width="10.44140625" customWidth="1"/>
    <col min="20" max="26" width="17.33203125" customWidth="1"/>
  </cols>
  <sheetData>
    <row r="1" spans="1:19" ht="19.5" customHeight="1">
      <c r="A1" s="57" t="s">
        <v>18</v>
      </c>
      <c r="B1" s="51"/>
      <c r="C1" s="51"/>
      <c r="D1" s="51"/>
      <c r="E1" s="51"/>
      <c r="F1" s="51"/>
      <c r="G1" s="51"/>
      <c r="H1" s="51"/>
      <c r="I1" s="51"/>
      <c r="J1" s="51"/>
      <c r="K1" s="52"/>
      <c r="L1" s="41"/>
      <c r="M1" s="41"/>
      <c r="N1" s="41"/>
      <c r="O1" s="41"/>
      <c r="P1" s="41"/>
      <c r="Q1" s="41"/>
      <c r="R1" s="41"/>
      <c r="S1" s="41"/>
    </row>
    <row r="2" spans="1:19" ht="19.5" customHeight="1">
      <c r="A2" s="2"/>
      <c r="B2" s="23"/>
      <c r="C2" s="2"/>
      <c r="D2" s="2"/>
      <c r="E2" s="2"/>
      <c r="F2" s="2"/>
      <c r="G2" s="2"/>
      <c r="H2" s="2"/>
      <c r="I2" s="2"/>
      <c r="J2" s="2"/>
      <c r="K2" s="2"/>
      <c r="L2" s="41"/>
      <c r="M2" s="41"/>
      <c r="N2" s="41"/>
      <c r="O2" s="41"/>
      <c r="P2" s="41"/>
      <c r="Q2" s="41"/>
      <c r="R2" s="41"/>
      <c r="S2" s="41"/>
    </row>
    <row r="3" spans="1:19" ht="19.5" customHeight="1">
      <c r="A3" s="58" t="s">
        <v>50</v>
      </c>
      <c r="B3" s="53"/>
      <c r="C3" s="53"/>
      <c r="D3" s="53"/>
      <c r="E3" s="53"/>
      <c r="F3" s="53"/>
      <c r="G3" s="53"/>
      <c r="H3" s="53"/>
      <c r="I3" s="53"/>
      <c r="J3" s="53"/>
      <c r="K3" s="53"/>
      <c r="L3" s="41"/>
      <c r="M3" s="41"/>
      <c r="N3" s="41"/>
      <c r="O3" s="41"/>
      <c r="P3" s="41"/>
      <c r="Q3" s="41"/>
      <c r="R3" s="41"/>
      <c r="S3" s="41"/>
    </row>
    <row r="4" spans="1:19" ht="19.5" customHeight="1">
      <c r="A4" s="24"/>
      <c r="B4" s="25">
        <f>INICIO!C8+30</f>
        <v>44188</v>
      </c>
      <c r="C4" s="26"/>
      <c r="D4" s="26"/>
      <c r="E4" s="26"/>
      <c r="F4" s="26"/>
      <c r="G4" s="26"/>
      <c r="H4" s="26"/>
      <c r="I4" s="26"/>
      <c r="J4" s="26"/>
      <c r="K4" s="27"/>
      <c r="L4" s="41"/>
      <c r="M4" s="41"/>
      <c r="N4" s="41"/>
      <c r="O4" s="41"/>
      <c r="P4" s="41"/>
      <c r="Q4" s="41"/>
      <c r="R4" s="41"/>
      <c r="S4" s="41"/>
    </row>
    <row r="5" spans="1:19" ht="19.5" customHeight="1">
      <c r="A5" s="28"/>
      <c r="B5" s="29" t="s">
        <v>66</v>
      </c>
      <c r="C5" s="61">
        <f>INICIO!C16*0.75</f>
        <v>120</v>
      </c>
      <c r="D5" s="53"/>
      <c r="E5" s="53"/>
      <c r="F5" s="53"/>
      <c r="G5" s="30" t="s">
        <v>1</v>
      </c>
      <c r="H5" s="56" t="s">
        <v>19</v>
      </c>
      <c r="I5" s="53"/>
      <c r="J5" s="56"/>
      <c r="K5" s="54"/>
      <c r="L5" s="41"/>
      <c r="S5" s="41"/>
    </row>
    <row r="6" spans="1:19" ht="19.5" customHeight="1">
      <c r="A6" s="24"/>
      <c r="B6" s="25">
        <f>B4+4</f>
        <v>44192</v>
      </c>
      <c r="C6" s="26"/>
      <c r="D6" s="26"/>
      <c r="E6" s="26"/>
      <c r="F6" s="26"/>
      <c r="G6" s="26"/>
      <c r="H6" s="26"/>
      <c r="I6" s="26"/>
      <c r="J6" s="26"/>
      <c r="K6" s="27"/>
      <c r="L6" s="41"/>
      <c r="S6" s="41"/>
    </row>
    <row r="7" spans="1:19" ht="19.5" customHeight="1">
      <c r="A7" s="32"/>
      <c r="B7" s="33" t="s">
        <v>66</v>
      </c>
      <c r="C7" s="63">
        <f>INICIO!C16*0.85</f>
        <v>136</v>
      </c>
      <c r="D7" s="55"/>
      <c r="E7" s="55"/>
      <c r="F7" s="55"/>
      <c r="G7" s="34" t="s">
        <v>1</v>
      </c>
      <c r="H7" s="60" t="s">
        <v>20</v>
      </c>
      <c r="I7" s="55"/>
      <c r="J7" s="35"/>
      <c r="K7" s="36"/>
      <c r="L7" s="41"/>
      <c r="S7" s="41"/>
    </row>
    <row r="8" spans="1:19" ht="19.5" customHeight="1">
      <c r="A8" s="28"/>
      <c r="B8" s="29"/>
      <c r="C8" s="2"/>
      <c r="D8" s="2"/>
      <c r="E8" s="2"/>
      <c r="F8" s="2"/>
      <c r="G8" s="2"/>
      <c r="H8" s="2"/>
      <c r="I8" s="2"/>
      <c r="J8" s="2"/>
      <c r="K8" s="2"/>
      <c r="L8" s="41"/>
      <c r="M8" s="41"/>
      <c r="N8" s="41"/>
      <c r="O8" s="41"/>
      <c r="P8" s="41"/>
      <c r="Q8" s="41"/>
      <c r="R8" s="41"/>
      <c r="S8" s="41"/>
    </row>
    <row r="9" spans="1:19" ht="19.5" customHeight="1">
      <c r="A9" s="59" t="s">
        <v>51</v>
      </c>
      <c r="B9" s="53"/>
      <c r="C9" s="53"/>
      <c r="D9" s="53"/>
      <c r="E9" s="53"/>
      <c r="F9" s="53"/>
      <c r="G9" s="53"/>
      <c r="H9" s="53"/>
      <c r="I9" s="53"/>
      <c r="J9" s="53"/>
      <c r="K9" s="53"/>
      <c r="L9" s="41"/>
      <c r="M9" s="41"/>
      <c r="N9" s="41"/>
      <c r="O9" s="41"/>
      <c r="P9" s="41"/>
      <c r="Q9" s="41"/>
      <c r="R9" s="41"/>
      <c r="S9" s="41"/>
    </row>
    <row r="10" spans="1:19" ht="19.5" customHeight="1">
      <c r="A10" s="24"/>
      <c r="B10" s="25">
        <f>INICIO!C8+38</f>
        <v>44196</v>
      </c>
      <c r="C10" s="26"/>
      <c r="D10" s="26"/>
      <c r="E10" s="26"/>
      <c r="F10" s="26"/>
      <c r="G10" s="26"/>
      <c r="H10" s="26"/>
      <c r="I10" s="26"/>
      <c r="J10" s="26"/>
      <c r="K10" s="27"/>
      <c r="L10" s="41"/>
      <c r="M10" s="41"/>
      <c r="N10" s="41"/>
      <c r="O10" s="41"/>
      <c r="P10" s="41"/>
      <c r="Q10" s="41"/>
      <c r="R10" s="41"/>
      <c r="S10" s="41"/>
    </row>
    <row r="11" spans="1:19" ht="30" customHeight="1">
      <c r="A11" s="28"/>
      <c r="B11" s="29" t="s">
        <v>66</v>
      </c>
      <c r="C11" s="80" t="s">
        <v>63</v>
      </c>
      <c r="D11" s="53"/>
      <c r="E11" s="53"/>
      <c r="F11" s="53"/>
      <c r="G11" s="53"/>
      <c r="H11" s="42" t="s">
        <v>1</v>
      </c>
      <c r="I11" s="56" t="s">
        <v>19</v>
      </c>
      <c r="J11" s="53"/>
      <c r="K11" s="31"/>
      <c r="L11" s="41"/>
      <c r="M11" s="41"/>
      <c r="N11" s="41"/>
      <c r="O11" s="41"/>
      <c r="P11" s="41"/>
      <c r="Q11" s="41"/>
      <c r="R11" s="41"/>
      <c r="S11" s="41"/>
    </row>
    <row r="12" spans="1:19" ht="19.5" customHeight="1">
      <c r="A12" s="24"/>
      <c r="B12" s="25">
        <f>B10+4</f>
        <v>44200</v>
      </c>
      <c r="C12" s="26"/>
      <c r="D12" s="26"/>
      <c r="E12" s="26"/>
      <c r="F12" s="26"/>
      <c r="G12" s="26"/>
      <c r="H12" s="26"/>
      <c r="I12" s="26"/>
      <c r="J12" s="26"/>
      <c r="K12" s="27"/>
      <c r="L12" s="41"/>
      <c r="M12" s="41"/>
      <c r="N12" s="41"/>
      <c r="O12" s="41"/>
      <c r="P12" s="41"/>
      <c r="Q12" s="41"/>
      <c r="R12" s="41"/>
      <c r="S12" s="41"/>
    </row>
    <row r="13" spans="1:19" ht="19.5" customHeight="1">
      <c r="A13" s="32"/>
      <c r="B13" s="33" t="s">
        <v>66</v>
      </c>
      <c r="C13" s="63">
        <f>INICIO!C16*0.9</f>
        <v>144</v>
      </c>
      <c r="D13" s="55"/>
      <c r="E13" s="55"/>
      <c r="F13" s="55"/>
      <c r="G13" s="34" t="s">
        <v>1</v>
      </c>
      <c r="H13" s="60" t="s">
        <v>20</v>
      </c>
      <c r="I13" s="55"/>
      <c r="J13" s="35"/>
      <c r="K13" s="36"/>
      <c r="L13" s="41"/>
      <c r="M13" s="41"/>
      <c r="N13" s="41"/>
      <c r="O13" s="41"/>
      <c r="P13" s="41"/>
      <c r="Q13" s="41"/>
      <c r="R13" s="41"/>
      <c r="S13" s="41"/>
    </row>
    <row r="14" spans="1:19" ht="19.5" customHeight="1">
      <c r="A14" s="2"/>
      <c r="B14" s="29"/>
      <c r="C14" s="2"/>
      <c r="D14" s="2"/>
      <c r="E14" s="2"/>
      <c r="F14" s="2"/>
      <c r="G14" s="2"/>
      <c r="H14" s="2"/>
      <c r="I14" s="2"/>
      <c r="J14" s="2"/>
      <c r="K14" s="2"/>
      <c r="L14" s="41"/>
      <c r="M14" s="41"/>
      <c r="N14" s="41"/>
      <c r="O14" s="41"/>
      <c r="P14" s="41"/>
      <c r="Q14" s="41"/>
      <c r="R14" s="41"/>
      <c r="S14" s="41"/>
    </row>
    <row r="15" spans="1:19" ht="19.5" customHeight="1">
      <c r="A15" s="59" t="s">
        <v>52</v>
      </c>
      <c r="B15" s="53"/>
      <c r="C15" s="53"/>
      <c r="D15" s="53"/>
      <c r="E15" s="53"/>
      <c r="F15" s="53"/>
      <c r="G15" s="53"/>
      <c r="H15" s="53"/>
      <c r="I15" s="53"/>
      <c r="J15" s="53"/>
      <c r="K15" s="53"/>
      <c r="L15" s="41"/>
      <c r="M15" s="41"/>
      <c r="N15" s="41"/>
      <c r="O15" s="41"/>
      <c r="P15" s="41"/>
      <c r="Q15" s="41"/>
      <c r="R15" s="41"/>
      <c r="S15" s="41"/>
    </row>
    <row r="16" spans="1:19" ht="19.5" customHeight="1">
      <c r="A16" s="24"/>
      <c r="B16" s="25">
        <f>B10+8</f>
        <v>44204</v>
      </c>
      <c r="C16" s="26"/>
      <c r="D16" s="26"/>
      <c r="E16" s="26"/>
      <c r="F16" s="26"/>
      <c r="G16" s="26"/>
      <c r="H16" s="26"/>
      <c r="I16" s="26"/>
      <c r="J16" s="26"/>
      <c r="K16" s="27"/>
      <c r="L16" s="41"/>
      <c r="M16" s="41"/>
      <c r="N16" s="41"/>
      <c r="O16" s="41"/>
      <c r="P16" s="41"/>
      <c r="Q16" s="41"/>
      <c r="R16" s="41"/>
      <c r="S16" s="41"/>
    </row>
    <row r="17" spans="1:19" ht="32.4" customHeight="1">
      <c r="A17" s="28"/>
      <c r="B17" s="29" t="s">
        <v>66</v>
      </c>
      <c r="C17" s="80" t="s">
        <v>63</v>
      </c>
      <c r="D17" s="53"/>
      <c r="E17" s="53"/>
      <c r="F17" s="53"/>
      <c r="G17" s="53"/>
      <c r="H17" s="30" t="s">
        <v>1</v>
      </c>
      <c r="I17" s="56" t="s">
        <v>21</v>
      </c>
      <c r="J17" s="53"/>
      <c r="K17" s="38"/>
      <c r="L17" s="41"/>
      <c r="M17" s="41"/>
      <c r="N17" s="41"/>
      <c r="O17" s="41"/>
      <c r="P17" s="41"/>
      <c r="Q17" s="41"/>
      <c r="R17" s="41"/>
      <c r="S17" s="41"/>
    </row>
    <row r="18" spans="1:19" ht="19.5" customHeight="1">
      <c r="A18" s="24"/>
      <c r="B18" s="25">
        <f>B16+4</f>
        <v>44208</v>
      </c>
      <c r="C18" s="26"/>
      <c r="D18" s="26"/>
      <c r="E18" s="26"/>
      <c r="F18" s="26"/>
      <c r="G18" s="26"/>
      <c r="H18" s="26"/>
      <c r="I18" s="26"/>
      <c r="J18" s="26"/>
      <c r="K18" s="27"/>
      <c r="L18" s="41"/>
      <c r="M18" s="41"/>
      <c r="N18" s="41"/>
      <c r="O18" s="41"/>
      <c r="P18" s="41"/>
      <c r="Q18" s="41"/>
      <c r="R18" s="41"/>
      <c r="S18" s="41"/>
    </row>
    <row r="19" spans="1:19" ht="19.5" customHeight="1">
      <c r="A19" s="32"/>
      <c r="B19" s="84" t="s">
        <v>66</v>
      </c>
      <c r="C19" s="64">
        <f>INICIO!C16*0.975</f>
        <v>156</v>
      </c>
      <c r="D19" s="55"/>
      <c r="E19" s="55"/>
      <c r="F19" s="55"/>
      <c r="G19" s="34" t="s">
        <v>1</v>
      </c>
      <c r="H19" s="60" t="s">
        <v>14</v>
      </c>
      <c r="I19" s="55"/>
      <c r="J19" s="35"/>
      <c r="K19" s="36"/>
      <c r="L19" s="41"/>
      <c r="M19" s="41"/>
      <c r="N19" s="41"/>
      <c r="O19" s="41"/>
      <c r="P19" s="41"/>
      <c r="Q19" s="41"/>
      <c r="R19" s="41"/>
      <c r="S19" s="41"/>
    </row>
    <row r="20" spans="1:19" ht="19.5" customHeight="1">
      <c r="A20" s="41"/>
      <c r="B20" s="41"/>
      <c r="C20" s="41"/>
      <c r="D20" s="41"/>
      <c r="E20" s="41"/>
      <c r="F20" s="41"/>
      <c r="G20" s="41"/>
      <c r="H20" s="41"/>
      <c r="I20" s="41"/>
      <c r="J20" s="41"/>
      <c r="K20" s="41"/>
      <c r="L20" s="41"/>
      <c r="M20" s="41"/>
      <c r="N20" s="41"/>
      <c r="O20" s="41"/>
      <c r="P20" s="41"/>
      <c r="Q20" s="41"/>
      <c r="R20" s="41"/>
      <c r="S20" s="41"/>
    </row>
    <row r="21" spans="1:19" ht="19.5" customHeight="1">
      <c r="A21" s="82" t="s">
        <v>65</v>
      </c>
      <c r="B21" s="53"/>
      <c r="C21" s="53"/>
      <c r="D21" s="53"/>
      <c r="E21" s="53"/>
      <c r="F21" s="53"/>
      <c r="G21" s="53"/>
      <c r="H21" s="53"/>
      <c r="I21" s="53"/>
      <c r="J21" s="53"/>
      <c r="K21" s="53"/>
      <c r="L21" s="41"/>
      <c r="M21" s="41"/>
      <c r="N21" s="41"/>
      <c r="O21" s="41"/>
      <c r="P21" s="41"/>
      <c r="Q21" s="41"/>
      <c r="R21" s="41"/>
      <c r="S21" s="41"/>
    </row>
    <row r="22" spans="1:19" ht="19.5" customHeight="1">
      <c r="A22" s="43"/>
      <c r="B22" s="25">
        <f>B16+8</f>
        <v>44212</v>
      </c>
      <c r="C22" s="43"/>
      <c r="D22" s="43"/>
      <c r="E22" s="43"/>
      <c r="F22" s="43"/>
      <c r="G22" s="43"/>
      <c r="H22" s="43"/>
      <c r="I22" s="43"/>
      <c r="J22" s="43"/>
      <c r="K22" s="44"/>
      <c r="L22" s="41"/>
      <c r="M22" s="41"/>
      <c r="N22" s="41"/>
      <c r="O22" s="41"/>
      <c r="P22" s="41"/>
      <c r="Q22" s="41"/>
      <c r="R22" s="41"/>
      <c r="S22" s="41"/>
    </row>
    <row r="23" spans="1:19" ht="19.5" customHeight="1">
      <c r="A23" s="41"/>
      <c r="B23" s="83" t="s">
        <v>64</v>
      </c>
      <c r="C23" s="85" t="s">
        <v>67</v>
      </c>
      <c r="D23" s="53"/>
      <c r="E23" s="53"/>
      <c r="F23" s="53"/>
      <c r="G23" s="53"/>
      <c r="H23" s="53"/>
      <c r="I23" s="53"/>
      <c r="J23" s="53"/>
      <c r="K23" s="54"/>
      <c r="L23" s="41"/>
      <c r="M23" s="41"/>
      <c r="N23" s="41"/>
      <c r="O23" s="41"/>
      <c r="P23" s="41"/>
      <c r="Q23" s="41"/>
      <c r="R23" s="41"/>
      <c r="S23" s="41"/>
    </row>
    <row r="24" spans="1:19" ht="19.5" customHeight="1">
      <c r="A24" s="41"/>
      <c r="B24" s="41"/>
      <c r="C24" s="86" t="s">
        <v>68</v>
      </c>
      <c r="D24" s="86"/>
      <c r="E24" s="86"/>
      <c r="F24" s="86"/>
      <c r="G24" s="86"/>
      <c r="H24" s="86"/>
      <c r="I24" s="86"/>
      <c r="J24" s="86"/>
      <c r="K24" s="87"/>
      <c r="L24" s="41"/>
      <c r="M24" s="41"/>
      <c r="N24" s="41"/>
      <c r="O24" s="41"/>
      <c r="P24" s="41"/>
      <c r="Q24" s="41"/>
      <c r="R24" s="41"/>
      <c r="S24" s="41"/>
    </row>
    <row r="25" spans="1:19" ht="19.5" customHeight="1" thickBot="1">
      <c r="A25" s="45"/>
      <c r="B25" s="45"/>
      <c r="C25" s="88"/>
      <c r="D25" s="88"/>
      <c r="E25" s="88"/>
      <c r="F25" s="88"/>
      <c r="G25" s="88"/>
      <c r="H25" s="88"/>
      <c r="I25" s="88"/>
      <c r="J25" s="88"/>
      <c r="K25" s="89"/>
      <c r="L25" s="41"/>
      <c r="M25" s="41"/>
      <c r="N25" s="41"/>
      <c r="O25" s="41"/>
      <c r="P25" s="41"/>
      <c r="Q25" s="41"/>
      <c r="R25" s="41"/>
      <c r="S25" s="41"/>
    </row>
    <row r="26" spans="1:19" ht="19.5" customHeight="1">
      <c r="A26" s="41"/>
      <c r="B26" s="41"/>
      <c r="C26" s="41"/>
      <c r="D26" s="41"/>
      <c r="E26" s="41"/>
      <c r="F26" s="41"/>
      <c r="G26" s="41"/>
      <c r="H26" s="41"/>
      <c r="I26" s="41"/>
      <c r="J26" s="41"/>
      <c r="K26" s="41"/>
      <c r="L26" s="41"/>
      <c r="M26" s="41"/>
      <c r="N26" s="41"/>
      <c r="O26" s="41"/>
      <c r="P26" s="41"/>
      <c r="Q26" s="41"/>
      <c r="R26" s="41"/>
      <c r="S26" s="41"/>
    </row>
    <row r="27" spans="1:19" ht="19.5" customHeight="1">
      <c r="A27" s="41"/>
      <c r="B27" s="41"/>
      <c r="C27" s="41"/>
      <c r="D27" s="41"/>
      <c r="E27" s="41"/>
      <c r="F27" s="41"/>
      <c r="G27" s="41"/>
      <c r="H27" s="41"/>
      <c r="I27" s="41"/>
      <c r="J27" s="41"/>
      <c r="K27" s="41"/>
      <c r="L27" s="41"/>
      <c r="M27" s="41"/>
      <c r="N27" s="41"/>
      <c r="O27" s="41"/>
      <c r="P27" s="41"/>
      <c r="Q27" s="41"/>
      <c r="R27" s="41"/>
      <c r="S27" s="41"/>
    </row>
    <row r="28" spans="1:19" ht="19.5" customHeight="1">
      <c r="A28" s="41"/>
      <c r="B28" s="41"/>
      <c r="C28" s="41"/>
      <c r="D28" s="41"/>
      <c r="E28" s="41"/>
      <c r="F28" s="41"/>
      <c r="G28" s="41"/>
      <c r="H28" s="41"/>
      <c r="I28" s="41"/>
      <c r="J28" s="41"/>
      <c r="K28" s="41"/>
      <c r="L28" s="41"/>
      <c r="M28" s="41"/>
      <c r="N28" s="41"/>
      <c r="O28" s="41"/>
      <c r="P28" s="41"/>
      <c r="Q28" s="41"/>
      <c r="R28" s="41"/>
      <c r="S28" s="41"/>
    </row>
  </sheetData>
  <mergeCells count="20">
    <mergeCell ref="C19:F19"/>
    <mergeCell ref="H19:I19"/>
    <mergeCell ref="C11:G11"/>
    <mergeCell ref="I11:J11"/>
    <mergeCell ref="H13:I13"/>
    <mergeCell ref="C13:F13"/>
    <mergeCell ref="C23:K23"/>
    <mergeCell ref="A21:K21"/>
    <mergeCell ref="A15:K15"/>
    <mergeCell ref="C24:K25"/>
    <mergeCell ref="A9:K9"/>
    <mergeCell ref="C5:F5"/>
    <mergeCell ref="A1:K1"/>
    <mergeCell ref="A3:K3"/>
    <mergeCell ref="C17:G17"/>
    <mergeCell ref="I17:J17"/>
    <mergeCell ref="C7:F7"/>
    <mergeCell ref="H7:I7"/>
    <mergeCell ref="H5:I5"/>
    <mergeCell ref="J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S39"/>
  <sheetViews>
    <sheetView topLeftCell="A23" workbookViewId="0">
      <selection activeCell="N37" sqref="N37"/>
    </sheetView>
  </sheetViews>
  <sheetFormatPr baseColWidth="10" defaultColWidth="14.44140625" defaultRowHeight="15" customHeight="1"/>
  <cols>
    <col min="1" max="1" width="3.6640625" customWidth="1"/>
    <col min="2" max="2" width="23.33203125" customWidth="1"/>
    <col min="3" max="4" width="6.6640625" customWidth="1"/>
    <col min="5" max="5" width="9.5546875" customWidth="1"/>
    <col min="6" max="10" width="6.6640625" customWidth="1"/>
    <col min="11" max="11" width="6.33203125" customWidth="1"/>
    <col min="12" max="17" width="10.44140625" customWidth="1"/>
    <col min="18" max="18" width="13" customWidth="1"/>
    <col min="19" max="19" width="10.44140625" customWidth="1"/>
    <col min="20" max="26" width="17.33203125" customWidth="1"/>
  </cols>
  <sheetData>
    <row r="1" spans="1:19" ht="19.5" customHeight="1">
      <c r="A1" s="57" t="s">
        <v>22</v>
      </c>
      <c r="B1" s="51"/>
      <c r="C1" s="51"/>
      <c r="D1" s="51"/>
      <c r="E1" s="51"/>
      <c r="F1" s="51"/>
      <c r="G1" s="51"/>
      <c r="H1" s="51"/>
      <c r="I1" s="51"/>
      <c r="J1" s="51"/>
      <c r="K1" s="52"/>
      <c r="L1" s="41"/>
      <c r="M1" s="41"/>
      <c r="N1" s="41"/>
      <c r="O1" s="41"/>
      <c r="P1" s="41"/>
      <c r="Q1" s="41"/>
      <c r="R1" s="41"/>
      <c r="S1" s="41"/>
    </row>
    <row r="2" spans="1:19" ht="19.5" customHeight="1">
      <c r="A2" s="2"/>
      <c r="B2" s="23"/>
      <c r="C2" s="2"/>
      <c r="D2" s="2"/>
      <c r="E2" s="2"/>
      <c r="F2" s="2"/>
      <c r="G2" s="2"/>
      <c r="H2" s="2"/>
      <c r="I2" s="2"/>
      <c r="J2" s="2"/>
      <c r="K2" s="2"/>
      <c r="L2" s="41"/>
      <c r="M2" s="41"/>
      <c r="N2" s="41"/>
      <c r="O2" s="41"/>
      <c r="P2" s="41"/>
      <c r="Q2" s="41"/>
      <c r="R2" s="41"/>
      <c r="S2" s="41"/>
    </row>
    <row r="3" spans="1:19" ht="19.5" customHeight="1">
      <c r="A3" s="58" t="s">
        <v>50</v>
      </c>
      <c r="B3" s="53"/>
      <c r="C3" s="53"/>
      <c r="D3" s="53"/>
      <c r="E3" s="53"/>
      <c r="F3" s="53"/>
      <c r="G3" s="53"/>
      <c r="H3" s="53"/>
      <c r="I3" s="53"/>
      <c r="J3" s="53"/>
      <c r="K3" s="53"/>
      <c r="L3" s="41"/>
      <c r="M3" s="41"/>
      <c r="N3" s="41"/>
      <c r="O3" s="41"/>
      <c r="P3" s="41"/>
      <c r="Q3" s="41"/>
      <c r="R3" s="41"/>
      <c r="S3" s="41"/>
    </row>
    <row r="4" spans="1:19" ht="19.5" customHeight="1">
      <c r="A4" s="24"/>
      <c r="B4" s="25">
        <f>INICIO!C8+57</f>
        <v>44215</v>
      </c>
      <c r="C4" s="26"/>
      <c r="D4" s="26"/>
      <c r="E4" s="26"/>
      <c r="F4" s="26"/>
      <c r="G4" s="26"/>
      <c r="H4" s="26"/>
      <c r="I4" s="26"/>
      <c r="J4" s="26"/>
      <c r="L4" s="41"/>
      <c r="M4" s="41"/>
      <c r="N4" s="41"/>
      <c r="O4" s="41"/>
      <c r="P4" s="41"/>
      <c r="Q4" s="41"/>
      <c r="R4" s="41"/>
      <c r="S4" s="41"/>
    </row>
    <row r="5" spans="1:19" ht="19.5" customHeight="1">
      <c r="A5" s="28"/>
      <c r="B5" s="29" t="s">
        <v>66</v>
      </c>
      <c r="C5" s="42">
        <f>INICIO!C17*0.75</f>
        <v>165</v>
      </c>
      <c r="D5" s="30" t="s">
        <v>1</v>
      </c>
      <c r="E5" s="56" t="s">
        <v>23</v>
      </c>
      <c r="F5" s="53"/>
      <c r="G5" s="2"/>
      <c r="H5" s="30"/>
      <c r="I5" s="30"/>
      <c r="J5" s="30"/>
      <c r="L5" s="41"/>
      <c r="S5" s="41"/>
    </row>
    <row r="6" spans="1:19" ht="30.6" customHeight="1">
      <c r="A6" s="28"/>
      <c r="B6" s="29" t="str">
        <f>INICIO!C23</f>
        <v>Peso muerto sumo</v>
      </c>
      <c r="C6" s="67" t="s">
        <v>69</v>
      </c>
      <c r="D6" s="53"/>
      <c r="E6" s="53"/>
      <c r="F6" s="53"/>
      <c r="G6" s="30" t="s">
        <v>1</v>
      </c>
      <c r="H6" s="56" t="s">
        <v>4</v>
      </c>
      <c r="I6" s="53"/>
      <c r="J6" s="2"/>
      <c r="K6" s="31"/>
      <c r="L6" s="41"/>
      <c r="S6" s="41"/>
    </row>
    <row r="7" spans="1:19" ht="19.5" customHeight="1">
      <c r="A7" s="24"/>
      <c r="B7" s="25">
        <f>B4+3</f>
        <v>44218</v>
      </c>
      <c r="C7" s="26"/>
      <c r="D7" s="26"/>
      <c r="E7" s="26"/>
      <c r="F7" s="26"/>
      <c r="G7" s="26"/>
      <c r="H7" s="26"/>
      <c r="I7" s="26"/>
      <c r="J7" s="26"/>
      <c r="K7" s="27"/>
      <c r="L7" s="41"/>
      <c r="S7" s="41"/>
    </row>
    <row r="8" spans="1:19" ht="19.5" customHeight="1">
      <c r="A8" s="28"/>
      <c r="B8" s="29" t="s">
        <v>66</v>
      </c>
      <c r="C8" s="42">
        <f>INICIO!C17*0.875</f>
        <v>192.5</v>
      </c>
      <c r="D8" s="30" t="s">
        <v>1</v>
      </c>
      <c r="E8" s="30" t="s">
        <v>13</v>
      </c>
      <c r="F8" s="30"/>
      <c r="G8" s="30"/>
      <c r="H8" s="30"/>
      <c r="I8" s="56"/>
      <c r="J8" s="53"/>
      <c r="K8" s="46"/>
      <c r="L8" s="41"/>
      <c r="S8" s="41"/>
    </row>
    <row r="9" spans="1:19" ht="19.5" customHeight="1">
      <c r="A9" s="28"/>
      <c r="B9" s="29"/>
      <c r="C9" s="42">
        <f>INICIO!C17*0.725</f>
        <v>159.5</v>
      </c>
      <c r="D9" s="30" t="s">
        <v>1</v>
      </c>
      <c r="E9" s="56" t="s">
        <v>24</v>
      </c>
      <c r="F9" s="53"/>
      <c r="G9" s="30"/>
      <c r="H9" s="30"/>
      <c r="I9" s="30"/>
      <c r="J9" s="30"/>
      <c r="K9" s="31"/>
      <c r="L9" s="41"/>
      <c r="S9" s="41"/>
    </row>
    <row r="10" spans="1:19" ht="19.5" customHeight="1" thickBot="1">
      <c r="A10" s="32"/>
      <c r="B10" s="33" t="str">
        <f>INICIO!C23</f>
        <v>Peso muerto sumo</v>
      </c>
      <c r="C10" s="77" t="s">
        <v>70</v>
      </c>
      <c r="D10" s="55"/>
      <c r="E10" s="55"/>
      <c r="F10" s="55"/>
      <c r="G10" s="34" t="s">
        <v>1</v>
      </c>
      <c r="H10" s="60" t="s">
        <v>6</v>
      </c>
      <c r="I10" s="55"/>
      <c r="J10" s="35"/>
      <c r="K10" s="36"/>
      <c r="L10" s="41"/>
      <c r="S10" s="41"/>
    </row>
    <row r="11" spans="1:19" ht="19.5" customHeight="1">
      <c r="A11" s="28"/>
      <c r="B11" s="29"/>
      <c r="C11" s="2"/>
      <c r="D11" s="2"/>
      <c r="E11" s="2"/>
      <c r="F11" s="2"/>
      <c r="G11" s="2"/>
      <c r="H11" s="2"/>
      <c r="I11" s="2"/>
      <c r="J11" s="2"/>
      <c r="K11" s="2"/>
      <c r="L11" s="41"/>
      <c r="S11" s="41"/>
    </row>
    <row r="12" spans="1:19" ht="19.5" customHeight="1">
      <c r="A12" s="59" t="s">
        <v>51</v>
      </c>
      <c r="B12" s="53"/>
      <c r="C12" s="53"/>
      <c r="D12" s="53"/>
      <c r="E12" s="53"/>
      <c r="F12" s="53"/>
      <c r="G12" s="53"/>
      <c r="H12" s="53"/>
      <c r="I12" s="53"/>
      <c r="J12" s="53"/>
      <c r="K12" s="53"/>
      <c r="L12" s="41"/>
      <c r="S12" s="41"/>
    </row>
    <row r="13" spans="1:19" ht="19.5" customHeight="1">
      <c r="A13" s="24"/>
      <c r="B13" s="25">
        <f>B4+6</f>
        <v>44221</v>
      </c>
      <c r="C13" s="26"/>
      <c r="D13" s="26"/>
      <c r="E13" s="26"/>
      <c r="F13" s="26"/>
      <c r="G13" s="26"/>
      <c r="H13" s="26"/>
      <c r="I13" s="26"/>
      <c r="J13" s="26"/>
      <c r="K13" s="27"/>
      <c r="L13" s="41"/>
      <c r="S13" s="41"/>
    </row>
    <row r="14" spans="1:19" ht="19.5" customHeight="1">
      <c r="A14" s="28"/>
      <c r="B14" s="29" t="s">
        <v>66</v>
      </c>
      <c r="C14" s="42">
        <f>INICIO!C17*0.825</f>
        <v>181.5</v>
      </c>
      <c r="D14" s="30" t="s">
        <v>1</v>
      </c>
      <c r="E14" s="56" t="s">
        <v>9</v>
      </c>
      <c r="F14" s="53"/>
      <c r="G14" s="30"/>
      <c r="H14" s="30"/>
      <c r="I14" s="56"/>
      <c r="J14" s="53"/>
      <c r="K14" s="46"/>
      <c r="L14" s="41"/>
      <c r="S14" s="41"/>
    </row>
    <row r="15" spans="1:19" ht="19.5" customHeight="1">
      <c r="A15" s="28"/>
      <c r="B15" s="29"/>
      <c r="C15" s="47">
        <f>INICIO!C17*0.815</f>
        <v>179.29999999999998</v>
      </c>
      <c r="D15" s="65"/>
      <c r="E15" s="53"/>
      <c r="F15" s="53"/>
      <c r="G15" s="30" t="s">
        <v>1</v>
      </c>
      <c r="H15" s="56" t="s">
        <v>25</v>
      </c>
      <c r="I15" s="53"/>
      <c r="J15" s="30"/>
      <c r="K15" s="46"/>
      <c r="L15" s="41"/>
      <c r="S15" s="41"/>
    </row>
    <row r="16" spans="1:19" ht="34.799999999999997" customHeight="1">
      <c r="A16" s="28"/>
      <c r="B16" s="29" t="str">
        <f>INICIO!C23</f>
        <v>Peso muerto sumo</v>
      </c>
      <c r="C16" s="67" t="s">
        <v>71</v>
      </c>
      <c r="D16" s="53"/>
      <c r="E16" s="53"/>
      <c r="F16" s="53"/>
      <c r="G16" s="30" t="s">
        <v>1</v>
      </c>
      <c r="H16" s="56" t="s">
        <v>8</v>
      </c>
      <c r="I16" s="53"/>
      <c r="J16" s="2"/>
      <c r="K16" s="31"/>
      <c r="L16" s="41"/>
      <c r="S16" s="41"/>
    </row>
    <row r="17" spans="1:19" ht="19.5" customHeight="1">
      <c r="A17" s="24"/>
      <c r="B17" s="25">
        <f>B13+3</f>
        <v>44224</v>
      </c>
      <c r="C17" s="26"/>
      <c r="D17" s="26"/>
      <c r="E17" s="26"/>
      <c r="F17" s="26"/>
      <c r="G17" s="26"/>
      <c r="H17" s="26"/>
      <c r="I17" s="26"/>
      <c r="J17" s="26"/>
      <c r="K17" s="27"/>
      <c r="L17" s="41"/>
      <c r="S17" s="41"/>
    </row>
    <row r="18" spans="1:19" ht="19.5" customHeight="1">
      <c r="A18" s="28"/>
      <c r="B18" s="29" t="s">
        <v>66</v>
      </c>
      <c r="C18" s="42">
        <f>INICIO!C17*0.91</f>
        <v>200.20000000000002</v>
      </c>
      <c r="D18" s="30" t="s">
        <v>1</v>
      </c>
      <c r="E18" s="30" t="s">
        <v>13</v>
      </c>
      <c r="F18" s="30"/>
      <c r="G18" s="30"/>
      <c r="H18" s="30"/>
      <c r="I18" s="56"/>
      <c r="J18" s="53"/>
      <c r="K18" s="46"/>
      <c r="L18" s="41"/>
      <c r="S18" s="41"/>
    </row>
    <row r="19" spans="1:19" ht="19.5" customHeight="1">
      <c r="A19" s="28"/>
      <c r="B19" s="29"/>
      <c r="C19" s="30">
        <f>INICIO!C17*0.8</f>
        <v>176</v>
      </c>
      <c r="D19" s="30" t="s">
        <v>1</v>
      </c>
      <c r="E19" s="56" t="s">
        <v>7</v>
      </c>
      <c r="F19" s="53"/>
      <c r="G19" s="30"/>
      <c r="H19" s="30"/>
      <c r="I19" s="30"/>
      <c r="J19" s="30"/>
      <c r="K19" s="46"/>
      <c r="L19" s="41"/>
      <c r="S19" s="41"/>
    </row>
    <row r="20" spans="1:19" ht="38.4" customHeight="1">
      <c r="A20" s="28"/>
      <c r="B20" s="29" t="str">
        <f>INICIO!C23</f>
        <v>Peso muerto sumo</v>
      </c>
      <c r="C20" s="67" t="s">
        <v>72</v>
      </c>
      <c r="D20" s="53"/>
      <c r="E20" s="53"/>
      <c r="F20" s="53"/>
      <c r="G20" s="30" t="s">
        <v>1</v>
      </c>
      <c r="H20" s="56" t="s">
        <v>26</v>
      </c>
      <c r="I20" s="53"/>
      <c r="J20" s="2"/>
      <c r="K20" s="31"/>
      <c r="L20" s="41"/>
      <c r="S20" s="41"/>
    </row>
    <row r="21" spans="1:19" ht="31.8" customHeight="1">
      <c r="A21" s="32"/>
      <c r="B21" s="33"/>
      <c r="C21" s="77" t="s">
        <v>73</v>
      </c>
      <c r="D21" s="55"/>
      <c r="E21" s="55"/>
      <c r="F21" s="55"/>
      <c r="G21" s="34" t="s">
        <v>1</v>
      </c>
      <c r="H21" s="60" t="s">
        <v>10</v>
      </c>
      <c r="I21" s="55"/>
      <c r="J21" s="35"/>
      <c r="K21" s="36"/>
      <c r="L21" s="41"/>
      <c r="S21" s="41"/>
    </row>
    <row r="22" spans="1:19" ht="19.5" customHeight="1">
      <c r="A22" s="2"/>
      <c r="B22" s="29"/>
      <c r="C22" s="2"/>
      <c r="D22" s="2"/>
      <c r="E22" s="2"/>
      <c r="F22" s="2"/>
      <c r="G22" s="2"/>
      <c r="H22" s="2"/>
      <c r="I22" s="2"/>
      <c r="J22" s="2"/>
      <c r="K22" s="2"/>
      <c r="L22" s="41"/>
      <c r="S22" s="41"/>
    </row>
    <row r="23" spans="1:19" ht="19.5" customHeight="1">
      <c r="A23" s="59" t="s">
        <v>52</v>
      </c>
      <c r="B23" s="53"/>
      <c r="C23" s="53"/>
      <c r="D23" s="53"/>
      <c r="E23" s="53"/>
      <c r="F23" s="53"/>
      <c r="G23" s="53"/>
      <c r="H23" s="53"/>
      <c r="I23" s="53"/>
      <c r="J23" s="53"/>
      <c r="K23" s="53"/>
      <c r="L23" s="41"/>
      <c r="S23" s="41"/>
    </row>
    <row r="24" spans="1:19" ht="19.5" customHeight="1">
      <c r="A24" s="24"/>
      <c r="B24" s="25">
        <f>B4+12</f>
        <v>44227</v>
      </c>
      <c r="C24" s="26"/>
      <c r="D24" s="26"/>
      <c r="E24" s="26"/>
      <c r="F24" s="26"/>
      <c r="G24" s="26"/>
      <c r="H24" s="26"/>
      <c r="I24" s="26"/>
      <c r="J24" s="26"/>
      <c r="K24" s="27"/>
      <c r="L24" s="41"/>
      <c r="S24" s="41"/>
    </row>
    <row r="25" spans="1:19" ht="19.5" customHeight="1">
      <c r="A25" s="28"/>
      <c r="B25" s="29" t="s">
        <v>66</v>
      </c>
      <c r="C25" s="42">
        <f>INICIO!C17*0.825</f>
        <v>181.5</v>
      </c>
      <c r="D25" s="30" t="s">
        <v>12</v>
      </c>
      <c r="E25" s="30">
        <f>INICIO!C17*0.85</f>
        <v>187</v>
      </c>
      <c r="F25" s="30" t="s">
        <v>1</v>
      </c>
      <c r="G25" s="56" t="s">
        <v>27</v>
      </c>
      <c r="H25" s="53"/>
      <c r="I25" s="30"/>
      <c r="J25" s="30"/>
      <c r="K25" s="46"/>
      <c r="L25" s="41"/>
      <c r="S25" s="41"/>
    </row>
    <row r="26" spans="1:19" ht="32.4" customHeight="1">
      <c r="A26" s="28"/>
      <c r="B26" s="29" t="str">
        <f>INICIO!C23</f>
        <v>Peso muerto sumo</v>
      </c>
      <c r="C26" s="67" t="s">
        <v>74</v>
      </c>
      <c r="D26" s="53"/>
      <c r="E26" s="53"/>
      <c r="F26" s="53"/>
      <c r="G26" s="30" t="s">
        <v>1</v>
      </c>
      <c r="H26" s="56" t="s">
        <v>28</v>
      </c>
      <c r="I26" s="53"/>
      <c r="J26" s="2"/>
      <c r="K26" s="31"/>
      <c r="L26" s="41"/>
      <c r="S26" s="41"/>
    </row>
    <row r="27" spans="1:19" ht="19.5" customHeight="1">
      <c r="A27" s="24"/>
      <c r="B27" s="25">
        <f>B24+3</f>
        <v>44230</v>
      </c>
      <c r="C27" s="26"/>
      <c r="D27" s="26"/>
      <c r="E27" s="26"/>
      <c r="F27" s="26"/>
      <c r="G27" s="26"/>
      <c r="H27" s="26"/>
      <c r="I27" s="26"/>
      <c r="J27" s="26"/>
      <c r="K27" s="27"/>
      <c r="L27" s="41"/>
      <c r="M27" s="41"/>
      <c r="N27" s="41"/>
      <c r="O27" s="41"/>
      <c r="P27" s="41"/>
      <c r="Q27" s="41"/>
      <c r="R27" s="41"/>
      <c r="S27" s="41"/>
    </row>
    <row r="28" spans="1:19" ht="19.5" customHeight="1">
      <c r="A28" s="28"/>
      <c r="B28" s="29" t="s">
        <v>66</v>
      </c>
      <c r="C28" s="42">
        <f>INICIO!C17*0.94</f>
        <v>206.79999999999998</v>
      </c>
      <c r="D28" s="30" t="s">
        <v>1</v>
      </c>
      <c r="E28" s="30" t="s">
        <v>13</v>
      </c>
      <c r="F28" s="2"/>
      <c r="G28" s="30"/>
      <c r="H28" s="30"/>
      <c r="I28" s="56"/>
      <c r="J28" s="53"/>
      <c r="K28" s="48"/>
      <c r="L28" s="41"/>
      <c r="M28" s="41"/>
      <c r="N28" s="41"/>
      <c r="O28" s="41"/>
      <c r="P28" s="41"/>
      <c r="Q28" s="41"/>
      <c r="R28" s="41"/>
      <c r="S28" s="41"/>
    </row>
    <row r="29" spans="1:19" ht="19.5" customHeight="1">
      <c r="A29" s="28"/>
      <c r="B29" s="29"/>
      <c r="C29" s="42">
        <f>INICIO!C17*0.85</f>
        <v>187</v>
      </c>
      <c r="D29" s="30" t="s">
        <v>12</v>
      </c>
      <c r="E29" s="30">
        <f>INICIO!C17*0.9</f>
        <v>198</v>
      </c>
      <c r="F29" s="30" t="s">
        <v>1</v>
      </c>
      <c r="G29" s="56" t="s">
        <v>29</v>
      </c>
      <c r="H29" s="53"/>
      <c r="I29" s="2"/>
      <c r="J29" s="2"/>
      <c r="K29" s="31"/>
      <c r="L29" s="41"/>
      <c r="M29" s="41"/>
      <c r="N29" s="41"/>
      <c r="O29" s="41"/>
      <c r="P29" s="41"/>
      <c r="Q29" s="41"/>
      <c r="R29" s="41"/>
      <c r="S29" s="41"/>
    </row>
    <row r="30" spans="1:19" ht="19.5" customHeight="1">
      <c r="A30" s="67" t="s">
        <v>75</v>
      </c>
      <c r="B30" s="53"/>
      <c r="C30" s="53"/>
      <c r="D30" s="53"/>
      <c r="E30" s="53"/>
      <c r="F30" s="53"/>
      <c r="G30" s="53"/>
      <c r="H30" s="53"/>
      <c r="I30" s="53"/>
      <c r="J30" s="53"/>
      <c r="K30" s="54"/>
      <c r="L30" s="41"/>
      <c r="M30" s="41"/>
      <c r="N30" s="41"/>
      <c r="O30" s="41"/>
      <c r="P30" s="41"/>
      <c r="Q30" s="41"/>
      <c r="R30" s="41"/>
      <c r="S30" s="41"/>
    </row>
    <row r="31" spans="1:19" ht="19.5" customHeight="1" thickBot="1">
      <c r="A31" s="77" t="s">
        <v>76</v>
      </c>
      <c r="B31" s="60"/>
      <c r="C31" s="60"/>
      <c r="D31" s="60"/>
      <c r="E31" s="60"/>
      <c r="F31" s="60"/>
      <c r="G31" s="60"/>
      <c r="H31" s="60"/>
      <c r="I31" s="60"/>
      <c r="J31" s="60"/>
      <c r="K31" s="90"/>
      <c r="L31" s="41"/>
      <c r="M31" s="41"/>
      <c r="N31" s="41"/>
      <c r="O31" s="41"/>
      <c r="P31" s="41"/>
      <c r="Q31" s="41"/>
      <c r="R31" s="41"/>
      <c r="S31" s="41"/>
    </row>
    <row r="32" spans="1:19" ht="19.5" customHeight="1">
      <c r="A32" s="2"/>
      <c r="B32" s="29"/>
      <c r="C32" s="2"/>
      <c r="D32" s="2"/>
      <c r="E32" s="2"/>
      <c r="F32" s="2"/>
      <c r="G32" s="2"/>
      <c r="H32" s="2"/>
      <c r="I32" s="2"/>
      <c r="J32" s="2"/>
      <c r="K32" s="2"/>
      <c r="L32" s="41"/>
      <c r="M32" s="41"/>
      <c r="N32" s="41"/>
      <c r="O32" s="41"/>
      <c r="P32" s="41"/>
      <c r="Q32" s="41"/>
      <c r="R32" s="41"/>
      <c r="S32" s="41"/>
    </row>
    <row r="33" spans="1:19" ht="19.5" customHeight="1">
      <c r="A33" s="59" t="s">
        <v>53</v>
      </c>
      <c r="B33" s="53"/>
      <c r="C33" s="53"/>
      <c r="D33" s="53"/>
      <c r="E33" s="53"/>
      <c r="F33" s="53"/>
      <c r="G33" s="53"/>
      <c r="H33" s="53"/>
      <c r="I33" s="53"/>
      <c r="J33" s="53"/>
      <c r="K33" s="53"/>
      <c r="L33" s="41"/>
      <c r="M33" s="41"/>
      <c r="N33" s="41"/>
      <c r="O33" s="41"/>
      <c r="P33" s="41"/>
      <c r="Q33" s="41"/>
      <c r="R33" s="41"/>
      <c r="S33" s="41"/>
    </row>
    <row r="34" spans="1:19" ht="19.5" customHeight="1">
      <c r="A34" s="24"/>
      <c r="B34" s="25">
        <f>B4+18</f>
        <v>44233</v>
      </c>
      <c r="C34" s="26"/>
      <c r="D34" s="26"/>
      <c r="E34" s="26"/>
      <c r="F34" s="26"/>
      <c r="G34" s="26"/>
      <c r="H34" s="26"/>
      <c r="I34" s="26"/>
      <c r="J34" s="26"/>
      <c r="K34" s="27"/>
      <c r="L34" s="41"/>
      <c r="M34" s="41"/>
      <c r="N34" s="41"/>
      <c r="O34" s="41"/>
      <c r="P34" s="41"/>
      <c r="Q34" s="41"/>
      <c r="R34" s="41"/>
      <c r="S34" s="41"/>
    </row>
    <row r="35" spans="1:19" ht="19.5" customHeight="1">
      <c r="A35" s="2"/>
      <c r="B35" s="29" t="s">
        <v>66</v>
      </c>
      <c r="C35" s="49">
        <f>INICIO!C17*0.865</f>
        <v>190.3</v>
      </c>
      <c r="D35" s="30" t="s">
        <v>1</v>
      </c>
      <c r="E35" s="56" t="s">
        <v>11</v>
      </c>
      <c r="F35" s="53"/>
      <c r="G35" s="2"/>
      <c r="H35" s="30"/>
      <c r="I35" s="30"/>
      <c r="J35" s="30"/>
      <c r="K35" s="46"/>
      <c r="L35" s="41"/>
      <c r="M35" s="41"/>
      <c r="N35" s="41"/>
      <c r="O35" s="41"/>
      <c r="P35" s="41"/>
      <c r="Q35" s="41"/>
      <c r="R35" s="41"/>
      <c r="S35" s="41"/>
    </row>
    <row r="36" spans="1:19" ht="19.5" customHeight="1">
      <c r="A36" s="56"/>
      <c r="B36" s="53"/>
      <c r="C36" s="53"/>
      <c r="D36" s="53"/>
      <c r="E36" s="53"/>
      <c r="F36" s="53"/>
      <c r="G36" s="53"/>
      <c r="H36" s="53"/>
      <c r="I36" s="53"/>
      <c r="J36" s="53"/>
      <c r="K36" s="54"/>
      <c r="L36" s="41"/>
      <c r="M36" s="41"/>
      <c r="N36" s="41"/>
      <c r="O36" s="41"/>
      <c r="P36" s="41"/>
      <c r="Q36" s="41"/>
      <c r="R36" s="41"/>
      <c r="S36" s="41"/>
    </row>
    <row r="37" spans="1:19" ht="19.5" customHeight="1">
      <c r="A37" s="28"/>
      <c r="B37" s="23">
        <f>B34+3</f>
        <v>44236</v>
      </c>
      <c r="C37" s="2"/>
      <c r="D37" s="2"/>
      <c r="E37" s="2"/>
      <c r="F37" s="2"/>
      <c r="G37" s="2"/>
      <c r="H37" s="2"/>
      <c r="I37" s="2"/>
      <c r="J37" s="2"/>
      <c r="K37" s="31"/>
      <c r="L37" s="41"/>
      <c r="M37" s="41"/>
      <c r="N37" s="41"/>
      <c r="O37" s="41"/>
      <c r="P37" s="41"/>
      <c r="Q37" s="41"/>
      <c r="R37" s="41"/>
      <c r="S37" s="41"/>
    </row>
    <row r="38" spans="1:19" ht="19.5" customHeight="1" thickBot="1">
      <c r="A38" s="32"/>
      <c r="B38" s="33" t="s">
        <v>66</v>
      </c>
      <c r="C38" s="91" t="s">
        <v>77</v>
      </c>
      <c r="D38" s="91"/>
      <c r="E38" s="91"/>
      <c r="F38" s="91"/>
      <c r="G38" s="91"/>
      <c r="H38" s="91"/>
      <c r="I38" s="91"/>
      <c r="J38" s="91"/>
      <c r="K38" s="92"/>
      <c r="L38" s="41"/>
      <c r="M38" s="41"/>
      <c r="N38" s="41"/>
      <c r="O38" s="41"/>
      <c r="P38" s="41"/>
      <c r="Q38" s="41"/>
      <c r="R38" s="41"/>
      <c r="S38" s="41"/>
    </row>
    <row r="39" spans="1:19" ht="19.5" customHeight="1">
      <c r="A39" s="2"/>
      <c r="B39" s="2"/>
      <c r="C39" s="2"/>
      <c r="D39" s="2"/>
      <c r="E39" s="2"/>
      <c r="F39" s="2"/>
      <c r="G39" s="2"/>
      <c r="H39" s="2"/>
      <c r="I39" s="2"/>
      <c r="J39" s="2"/>
      <c r="K39" s="2"/>
      <c r="L39" s="41"/>
      <c r="M39" s="41"/>
      <c r="N39" s="41"/>
      <c r="O39" s="41"/>
      <c r="P39" s="41"/>
      <c r="Q39" s="41"/>
      <c r="R39" s="41"/>
      <c r="S39" s="41"/>
    </row>
  </sheetData>
  <mergeCells count="34">
    <mergeCell ref="C10:F10"/>
    <mergeCell ref="C38:K38"/>
    <mergeCell ref="H10:I10"/>
    <mergeCell ref="I14:J14"/>
    <mergeCell ref="I8:J8"/>
    <mergeCell ref="C21:F21"/>
    <mergeCell ref="C20:F20"/>
    <mergeCell ref="C26:F26"/>
    <mergeCell ref="G25:H25"/>
    <mergeCell ref="H26:I26"/>
    <mergeCell ref="H21:I21"/>
    <mergeCell ref="H20:I20"/>
    <mergeCell ref="A23:K23"/>
    <mergeCell ref="A36:K36"/>
    <mergeCell ref="E35:F35"/>
    <mergeCell ref="G29:H29"/>
    <mergeCell ref="I28:J28"/>
    <mergeCell ref="A30:K30"/>
    <mergeCell ref="A31:K31"/>
    <mergeCell ref="A33:K33"/>
    <mergeCell ref="E19:F19"/>
    <mergeCell ref="H6:I6"/>
    <mergeCell ref="A1:K1"/>
    <mergeCell ref="A3:K3"/>
    <mergeCell ref="C6:F6"/>
    <mergeCell ref="I18:J18"/>
    <mergeCell ref="A12:K12"/>
    <mergeCell ref="D15:F15"/>
    <mergeCell ref="C16:F16"/>
    <mergeCell ref="H16:I16"/>
    <mergeCell ref="H15:I15"/>
    <mergeCell ref="E5:F5"/>
    <mergeCell ref="E9:F9"/>
    <mergeCell ref="E14:F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Fase 1</vt:lpstr>
      <vt:lpstr>Fase 2</vt:lpstr>
      <vt:lpstr>Fase 3 Opcional</vt:lpstr>
      <vt:lpstr>Fase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portatilhprojo@outlook.es</cp:lastModifiedBy>
  <dcterms:modified xsi:type="dcterms:W3CDTF">2020-11-21T22:42:23Z</dcterms:modified>
</cp:coreProperties>
</file>