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Version Original" sheetId="1" r:id="rId4"/>
    <sheet state="visible" name="Version Masters" sheetId="2" r:id="rId5"/>
  </sheets>
  <definedNames/>
  <calcPr/>
  <extLst>
    <ext uri="GoogleSheetsCustomDataVersion1">
      <go:sheetsCustomData xmlns:go="http://customooxmlschemas.google.com/" r:id="rId6" roundtripDataSignature="AMtx7mi1uraYnvDO8qpyLv4EY3Ktd6JxOw=="/>
    </ext>
  </extLst>
</workbook>
</file>

<file path=xl/sharedStrings.xml><?xml version="1.0" encoding="utf-8"?>
<sst xmlns="http://schemas.openxmlformats.org/spreadsheetml/2006/main" count="98" uniqueCount="31">
  <si>
    <t>WWW.BIBLIOTECADERUTINAS.COM</t>
  </si>
  <si>
    <t>Programa Sentadilla Rusa</t>
  </si>
  <si>
    <t>Ejercicio</t>
  </si>
  <si>
    <t>Sentadilla</t>
  </si>
  <si>
    <t>Press de banca</t>
  </si>
  <si>
    <t>Peso muerto</t>
  </si>
  <si>
    <t>Introduce los 1RM</t>
  </si>
  <si>
    <t>Semana 1</t>
  </si>
  <si>
    <t>Dia 1</t>
  </si>
  <si>
    <t>Dia 2</t>
  </si>
  <si>
    <t>Dia 3</t>
  </si>
  <si>
    <t>PesoxRepsxSeries</t>
  </si>
  <si>
    <t>Hiperextensiones</t>
  </si>
  <si>
    <t>6x2</t>
  </si>
  <si>
    <t>6x3</t>
  </si>
  <si>
    <t>6x4</t>
  </si>
  <si>
    <t>Semana 2</t>
  </si>
  <si>
    <t>6x 5x</t>
  </si>
  <si>
    <t>6x 6x</t>
  </si>
  <si>
    <t>Semana 3</t>
  </si>
  <si>
    <t>Semana 4</t>
  </si>
  <si>
    <t>Semana 5</t>
  </si>
  <si>
    <t>Semana 6</t>
  </si>
  <si>
    <t>-</t>
  </si>
  <si>
    <t>Solo se trabaja la sentadilla</t>
  </si>
  <si>
    <t>1RM Sentadilla</t>
  </si>
  <si>
    <t>Fase 1</t>
  </si>
  <si>
    <t>Fase 2</t>
  </si>
  <si>
    <t>PesoxReps</t>
  </si>
  <si>
    <t>Semana 7</t>
  </si>
  <si>
    <t>Semana 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</si>
</sst>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</font>
    <font>
      <b/>
      <u/>
      <sz val="14.0"/>
      <color theme="10"/>
      <name val="Arial"/>
    </font>
    <font/>
    <font>
      <b/>
      <sz val="14.0"/>
      <color rgb="FF000000"/>
      <name val="Arial"/>
    </font>
    <font>
      <b/>
      <sz val="12.0"/>
      <color rgb="FFFFFFFF"/>
      <name val="Arial"/>
    </font>
    <font>
      <b/>
      <sz val="12.0"/>
      <color rgb="FF000000"/>
      <name val="Arial"/>
    </font>
    <font>
      <sz val="10.0"/>
      <color theme="1"/>
      <name val="Arial"/>
    </font>
    <font>
      <sz val="12.0"/>
      <color rgb="FF000000"/>
      <name val="Arial"/>
    </font>
    <font>
      <b/>
      <u/>
      <sz val="10.0"/>
      <color theme="10"/>
      <name val="Arial"/>
    </font>
    <font>
      <b/>
      <sz val="12.0"/>
      <color theme="1"/>
      <name val="Arial"/>
    </font>
    <font>
      <b/>
      <sz val="10.0"/>
      <color rgb="FFFFFFFF"/>
      <name val="Arial"/>
    </font>
  </fonts>
  <fills count="1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theme="5"/>
        <bgColor theme="5"/>
      </patternFill>
    </fill>
    <fill>
      <patternFill patternType="solid">
        <fgColor rgb="FF666666"/>
        <bgColor rgb="FF666666"/>
      </patternFill>
    </fill>
    <fill>
      <patternFill patternType="solid">
        <fgColor rgb="FF6AA84F"/>
        <bgColor rgb="FF6AA84F"/>
      </patternFill>
    </fill>
    <fill>
      <patternFill patternType="solid">
        <fgColor rgb="FF999999"/>
        <bgColor rgb="FF999999"/>
      </patternFill>
    </fill>
    <fill>
      <patternFill patternType="solid">
        <fgColor rgb="FF434343"/>
        <bgColor rgb="FF434343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rgb="FFCCCCCC"/>
        <bgColor rgb="FFCCCCCC"/>
      </patternFill>
    </fill>
    <fill>
      <patternFill patternType="solid">
        <fgColor rgb="FF93C47D"/>
        <bgColor rgb="FF93C47D"/>
      </patternFill>
    </fill>
    <fill>
      <patternFill patternType="solid">
        <fgColor rgb="FFF3F3F3"/>
        <bgColor rgb="FFF3F3F3"/>
      </patternFill>
    </fill>
  </fills>
  <borders count="35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/>
    </border>
    <border>
      <left/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/>
      <top/>
    </border>
    <border>
      <top/>
    </border>
    <border>
      <right/>
      <top/>
    </border>
    <border>
      <left/>
      <bottom/>
    </border>
    <border>
      <bottom/>
    </border>
    <border>
      <right/>
      <bottom/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/>
    </border>
    <border>
      <top/>
      <bottom/>
    </border>
    <border>
      <right style="thin">
        <color rgb="FF000000"/>
      </right>
      <top/>
      <bottom/>
    </border>
    <border>
      <left/>
      <top/>
      <bottom/>
    </border>
  </borders>
  <cellStyleXfs count="1">
    <xf borderId="0" fillId="0" fontId="0" numFmtId="0" applyAlignment="1" applyFont="1"/>
  </cellStyleXfs>
  <cellXfs count="68">
    <xf borderId="0" fillId="0" fontId="0" numFmtId="0" xfId="0" applyAlignment="1" applyFont="1">
      <alignment readingOrder="0" shrinkToFit="0" vertical="bottom" wrapText="1"/>
    </xf>
    <xf borderId="1" fillId="2" fontId="1" numFmtId="0" xfId="0" applyAlignment="1" applyBorder="1" applyFill="1" applyFont="1">
      <alignment horizontal="center" shrinkToFit="0" vertical="center" wrapText="0"/>
    </xf>
    <xf borderId="2" fillId="0" fontId="2" numFmtId="0" xfId="0" applyAlignment="1" applyBorder="1" applyFont="1">
      <alignment shrinkToFit="0" wrapText="1"/>
    </xf>
    <xf borderId="3" fillId="0" fontId="2" numFmtId="0" xfId="0" applyAlignment="1" applyBorder="1" applyFont="1">
      <alignment shrinkToFit="0" wrapText="1"/>
    </xf>
    <xf borderId="4" fillId="0" fontId="2" numFmtId="0" xfId="0" applyAlignment="1" applyBorder="1" applyFont="1">
      <alignment shrinkToFit="0" wrapText="1"/>
    </xf>
    <xf borderId="5" fillId="0" fontId="2" numFmtId="0" xfId="0" applyAlignment="1" applyBorder="1" applyFont="1">
      <alignment shrinkToFit="0" wrapText="1"/>
    </xf>
    <xf borderId="6" fillId="0" fontId="2" numFmtId="0" xfId="0" applyAlignment="1" applyBorder="1" applyFont="1">
      <alignment shrinkToFit="0" wrapText="1"/>
    </xf>
    <xf borderId="1" fillId="3" fontId="3" numFmtId="0" xfId="0" applyAlignment="1" applyBorder="1" applyFill="1" applyFont="1">
      <alignment horizontal="center" shrinkToFit="0" vertical="center" wrapText="1"/>
    </xf>
    <xf borderId="0" fillId="0" fontId="0" numFmtId="0" xfId="0" applyAlignment="1" applyFont="1">
      <alignment horizontal="center" shrinkToFit="0" vertical="center" wrapText="1"/>
    </xf>
    <xf borderId="7" fillId="4" fontId="4" numFmtId="0" xfId="0" applyAlignment="1" applyBorder="1" applyFill="1" applyFont="1">
      <alignment horizontal="center" shrinkToFit="0" vertical="center" wrapText="1"/>
    </xf>
    <xf borderId="8" fillId="0" fontId="0" numFmtId="0" xfId="0" applyAlignment="1" applyBorder="1" applyFont="1">
      <alignment horizontal="center" shrinkToFit="0" vertical="center" wrapText="1"/>
    </xf>
    <xf borderId="9" fillId="0" fontId="0" numFmtId="0" xfId="0" applyAlignment="1" applyBorder="1" applyFont="1">
      <alignment shrinkToFit="0" wrapText="1"/>
    </xf>
    <xf borderId="10" fillId="5" fontId="4" numFmtId="0" xfId="0" applyAlignment="1" applyBorder="1" applyFill="1" applyFont="1">
      <alignment horizontal="center" shrinkToFit="0" wrapText="1"/>
    </xf>
    <xf borderId="10" fillId="6" fontId="5" numFmtId="0" xfId="0" applyAlignment="1" applyBorder="1" applyFill="1" applyFont="1">
      <alignment horizontal="center" shrinkToFit="0" wrapText="1"/>
    </xf>
    <xf borderId="0" fillId="0" fontId="6" numFmtId="0" xfId="0" applyAlignment="1" applyFont="1">
      <alignment shrinkToFit="0" wrapText="1"/>
    </xf>
    <xf borderId="11" fillId="0" fontId="0" numFmtId="0" xfId="0" applyAlignment="1" applyBorder="1" applyFont="1">
      <alignment shrinkToFit="0" wrapText="1"/>
    </xf>
    <xf borderId="11" fillId="0" fontId="2" numFmtId="0" xfId="0" applyAlignment="1" applyBorder="1" applyFont="1">
      <alignment shrinkToFit="0" wrapText="1"/>
    </xf>
    <xf borderId="12" fillId="7" fontId="4" numFmtId="0" xfId="0" applyAlignment="1" applyBorder="1" applyFill="1" applyFont="1">
      <alignment shrinkToFit="0" wrapText="1"/>
    </xf>
    <xf borderId="13" fillId="8" fontId="7" numFmtId="0" xfId="0" applyAlignment="1" applyBorder="1" applyFill="1" applyFont="1">
      <alignment shrinkToFit="0" wrapText="1"/>
    </xf>
    <xf borderId="14" fillId="8" fontId="7" numFmtId="0" xfId="0" applyAlignment="1" applyBorder="1" applyFont="1">
      <alignment shrinkToFit="0" wrapText="1"/>
    </xf>
    <xf borderId="15" fillId="7" fontId="4" numFmtId="0" xfId="0" applyAlignment="1" applyBorder="1" applyFont="1">
      <alignment shrinkToFit="0" wrapText="1"/>
    </xf>
    <xf borderId="16" fillId="8" fontId="7" numFmtId="0" xfId="0" applyAlignment="1" applyBorder="1" applyFont="1">
      <alignment shrinkToFit="0" wrapText="1"/>
    </xf>
    <xf borderId="16" fillId="8" fontId="7" numFmtId="0" xfId="0" applyAlignment="1" applyBorder="1" applyFont="1">
      <alignment horizontal="center" shrinkToFit="0" wrapText="0"/>
    </xf>
    <xf borderId="0" fillId="0" fontId="0" numFmtId="0" xfId="0" applyAlignment="1" applyFont="1">
      <alignment shrinkToFit="0" wrapText="1"/>
    </xf>
    <xf borderId="15" fillId="9" fontId="0" numFmtId="0" xfId="0" applyAlignment="1" applyBorder="1" applyFill="1" applyFont="1">
      <alignment shrinkToFit="0" wrapText="1"/>
    </xf>
    <xf borderId="16" fillId="9" fontId="0" numFmtId="0" xfId="0" applyAlignment="1" applyBorder="1" applyFont="1">
      <alignment shrinkToFit="0" wrapText="1"/>
    </xf>
    <xf borderId="17" fillId="9" fontId="0" numFmtId="0" xfId="0" applyAlignment="1" applyBorder="1" applyFont="1">
      <alignment shrinkToFit="0" wrapText="1"/>
    </xf>
    <xf borderId="15" fillId="8" fontId="0" numFmtId="0" xfId="0" applyAlignment="1" applyBorder="1" applyFont="1">
      <alignment shrinkToFit="0" wrapText="1"/>
    </xf>
    <xf borderId="16" fillId="8" fontId="0" numFmtId="0" xfId="0" applyAlignment="1" applyBorder="1" applyFont="1">
      <alignment shrinkToFit="0" wrapText="1"/>
    </xf>
    <xf borderId="17" fillId="8" fontId="0" numFmtId="0" xfId="0" applyAlignment="1" applyBorder="1" applyFont="1">
      <alignment shrinkToFit="0" wrapText="1"/>
    </xf>
    <xf borderId="18" fillId="8" fontId="0" numFmtId="0" xfId="0" applyAlignment="1" applyBorder="1" applyFont="1">
      <alignment shrinkToFit="0" wrapText="1"/>
    </xf>
    <xf borderId="19" fillId="8" fontId="0" numFmtId="0" xfId="0" applyAlignment="1" applyBorder="1" applyFont="1">
      <alignment shrinkToFit="0" wrapText="1"/>
    </xf>
    <xf borderId="20" fillId="8" fontId="0" numFmtId="0" xfId="0" applyAlignment="1" applyBorder="1" applyFont="1">
      <alignment shrinkToFit="0" wrapText="1"/>
    </xf>
    <xf borderId="21" fillId="0" fontId="0" numFmtId="0" xfId="0" applyAlignment="1" applyBorder="1" applyFont="1">
      <alignment shrinkToFit="0" wrapText="1"/>
    </xf>
    <xf borderId="21" fillId="0" fontId="2" numFmtId="0" xfId="0" applyAlignment="1" applyBorder="1" applyFont="1">
      <alignment shrinkToFit="0" wrapText="1"/>
    </xf>
    <xf borderId="22" fillId="2" fontId="8" numFmtId="0" xfId="0" applyAlignment="1" applyBorder="1" applyFont="1">
      <alignment horizontal="center" shrinkToFit="0" vertical="center" wrapText="0"/>
    </xf>
    <xf borderId="23" fillId="0" fontId="2" numFmtId="0" xfId="0" applyAlignment="1" applyBorder="1" applyFont="1">
      <alignment shrinkToFit="0" wrapText="1"/>
    </xf>
    <xf borderId="24" fillId="0" fontId="2" numFmtId="0" xfId="0" applyAlignment="1" applyBorder="1" applyFont="1">
      <alignment shrinkToFit="0" wrapText="1"/>
    </xf>
    <xf borderId="25" fillId="0" fontId="2" numFmtId="0" xfId="0" applyAlignment="1" applyBorder="1" applyFont="1">
      <alignment shrinkToFit="0" wrapText="1"/>
    </xf>
    <xf borderId="26" fillId="0" fontId="2" numFmtId="0" xfId="0" applyAlignment="1" applyBorder="1" applyFont="1">
      <alignment shrinkToFit="0" wrapText="1"/>
    </xf>
    <xf borderId="27" fillId="0" fontId="2" numFmtId="0" xfId="0" applyAlignment="1" applyBorder="1" applyFont="1">
      <alignment shrinkToFit="0" wrapText="1"/>
    </xf>
    <xf borderId="0" fillId="0" fontId="0" numFmtId="0" xfId="0" applyAlignment="1" applyFont="1">
      <alignment horizontal="center" shrinkToFit="0" wrapText="1"/>
    </xf>
    <xf borderId="28" fillId="0" fontId="6" numFmtId="0" xfId="0" applyAlignment="1" applyBorder="1" applyFont="1">
      <alignment shrinkToFit="0" wrapText="1"/>
    </xf>
    <xf borderId="29" fillId="10" fontId="9" numFmtId="0" xfId="0" applyAlignment="1" applyBorder="1" applyFill="1" applyFont="1">
      <alignment horizontal="center" shrinkToFit="0" wrapText="1"/>
    </xf>
    <xf borderId="30" fillId="11" fontId="5" numFmtId="0" xfId="0" applyAlignment="1" applyBorder="1" applyFill="1" applyFont="1">
      <alignment horizontal="center" shrinkToFit="0" wrapText="1"/>
    </xf>
    <xf borderId="11" fillId="0" fontId="6" numFmtId="0" xfId="0" applyAlignment="1" applyBorder="1" applyFont="1">
      <alignment shrinkToFit="0" wrapText="1"/>
    </xf>
    <xf borderId="31" fillId="12" fontId="9" numFmtId="0" xfId="0" applyAlignment="1" applyBorder="1" applyFill="1" applyFont="1">
      <alignment horizontal="center" shrinkToFit="0" wrapText="1"/>
    </xf>
    <xf borderId="32" fillId="0" fontId="2" numFmtId="0" xfId="0" applyAlignment="1" applyBorder="1" applyFont="1">
      <alignment shrinkToFit="0" wrapText="1"/>
    </xf>
    <xf borderId="33" fillId="0" fontId="2" numFmtId="0" xfId="0" applyAlignment="1" applyBorder="1" applyFont="1">
      <alignment shrinkToFit="0" wrapText="1"/>
    </xf>
    <xf borderId="9" fillId="0" fontId="6" numFmtId="0" xfId="0" applyAlignment="1" applyBorder="1" applyFont="1">
      <alignment shrinkToFit="0" wrapText="1"/>
    </xf>
    <xf borderId="34" fillId="12" fontId="9" numFmtId="0" xfId="0" applyAlignment="1" applyBorder="1" applyFont="1">
      <alignment horizontal="center" shrinkToFit="0" wrapText="1"/>
    </xf>
    <xf borderId="15" fillId="7" fontId="10" numFmtId="0" xfId="0" applyAlignment="1" applyBorder="1" applyFont="1">
      <alignment horizontal="left" shrinkToFit="0" wrapText="1"/>
    </xf>
    <xf borderId="16" fillId="8" fontId="6" numFmtId="0" xfId="0" applyAlignment="1" applyBorder="1" applyFont="1">
      <alignment horizontal="left" shrinkToFit="0" wrapText="1"/>
    </xf>
    <xf borderId="17" fillId="8" fontId="6" numFmtId="0" xfId="0" applyAlignment="1" applyBorder="1" applyFont="1">
      <alignment horizontal="left" shrinkToFit="0" wrapText="1"/>
    </xf>
    <xf borderId="16" fillId="7" fontId="10" numFmtId="0" xfId="0" applyAlignment="1" applyBorder="1" applyFont="1">
      <alignment horizontal="left" shrinkToFit="0" wrapText="1"/>
    </xf>
    <xf borderId="15" fillId="9" fontId="6" numFmtId="0" xfId="0" applyAlignment="1" applyBorder="1" applyFont="1">
      <alignment shrinkToFit="0" wrapText="1"/>
    </xf>
    <xf borderId="16" fillId="9" fontId="6" numFmtId="0" xfId="0" applyAlignment="1" applyBorder="1" applyFont="1">
      <alignment horizontal="left" shrinkToFit="0" wrapText="1"/>
    </xf>
    <xf borderId="17" fillId="9" fontId="6" numFmtId="0" xfId="0" applyAlignment="1" applyBorder="1" applyFont="1">
      <alignment horizontal="left" shrinkToFit="0" wrapText="1"/>
    </xf>
    <xf borderId="16" fillId="9" fontId="6" numFmtId="0" xfId="0" applyAlignment="1" applyBorder="1" applyFont="1">
      <alignment shrinkToFit="0" wrapText="1"/>
    </xf>
    <xf borderId="16" fillId="8" fontId="6" numFmtId="0" xfId="0" applyAlignment="1" applyBorder="1" applyFont="1">
      <alignment shrinkToFit="0" wrapText="1"/>
    </xf>
    <xf borderId="8" fillId="0" fontId="6" numFmtId="0" xfId="0" applyAlignment="1" applyBorder="1" applyFont="1">
      <alignment shrinkToFit="0" wrapText="1"/>
    </xf>
    <xf borderId="15" fillId="8" fontId="6" numFmtId="0" xfId="0" applyAlignment="1" applyBorder="1" applyFont="1">
      <alignment shrinkToFit="0" wrapText="1"/>
    </xf>
    <xf borderId="18" fillId="9" fontId="6" numFmtId="0" xfId="0" applyAlignment="1" applyBorder="1" applyFont="1">
      <alignment shrinkToFit="0" wrapText="1"/>
    </xf>
    <xf borderId="19" fillId="9" fontId="6" numFmtId="0" xfId="0" applyAlignment="1" applyBorder="1" applyFont="1">
      <alignment horizontal="left" shrinkToFit="0" wrapText="1"/>
    </xf>
    <xf borderId="20" fillId="9" fontId="6" numFmtId="0" xfId="0" applyAlignment="1" applyBorder="1" applyFont="1">
      <alignment horizontal="left" shrinkToFit="0" wrapText="1"/>
    </xf>
    <xf borderId="17" fillId="8" fontId="6" numFmtId="0" xfId="0" applyAlignment="1" applyBorder="1" applyFont="1">
      <alignment shrinkToFit="0" wrapText="1"/>
    </xf>
    <xf borderId="19" fillId="9" fontId="6" numFmtId="0" xfId="0" applyAlignment="1" applyBorder="1" applyFont="1">
      <alignment shrinkToFit="0" wrapText="1"/>
    </xf>
    <xf borderId="20" fillId="9" fontId="6" numFmtId="0" xfId="0" applyAlignment="1" applyBorder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bibliotecaderutinas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www.bibliotecaderutinas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17.14"/>
    <col customWidth="1" min="2" max="2" width="20.14"/>
    <col customWidth="1" min="3" max="5" width="17.14"/>
    <col customWidth="1" min="6" max="6" width="18.29"/>
    <col customWidth="1" min="7" max="26" width="17.29"/>
  </cols>
  <sheetData>
    <row r="1" ht="12.75" customHeight="1">
      <c r="A1" s="1" t="s">
        <v>0</v>
      </c>
      <c r="B1" s="2"/>
      <c r="C1" s="2"/>
      <c r="D1" s="2"/>
      <c r="E1" s="2"/>
      <c r="F1" s="3"/>
    </row>
    <row r="2" ht="18.0" customHeight="1">
      <c r="A2" s="4"/>
      <c r="B2" s="5"/>
      <c r="C2" s="5"/>
      <c r="D2" s="5"/>
      <c r="E2" s="5"/>
      <c r="F2" s="6"/>
    </row>
    <row r="3" ht="12.75" customHeight="1">
      <c r="A3" s="7" t="s">
        <v>1</v>
      </c>
      <c r="B3" s="2"/>
      <c r="C3" s="2"/>
      <c r="D3" s="2"/>
      <c r="E3" s="2"/>
      <c r="F3" s="3"/>
    </row>
    <row r="4" ht="12.75" customHeight="1">
      <c r="A4" s="4"/>
      <c r="B4" s="5"/>
      <c r="C4" s="5"/>
      <c r="D4" s="5"/>
      <c r="E4" s="5"/>
      <c r="F4" s="6"/>
    </row>
    <row r="5" ht="15.75" customHeight="1">
      <c r="A5" s="8"/>
      <c r="B5" s="9" t="s">
        <v>2</v>
      </c>
      <c r="C5" s="9" t="s">
        <v>3</v>
      </c>
      <c r="D5" s="9" t="s">
        <v>4</v>
      </c>
      <c r="E5" s="9" t="s">
        <v>5</v>
      </c>
      <c r="F5" s="10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30.75" customHeight="1">
      <c r="A6" s="11"/>
      <c r="B6" s="12" t="s">
        <v>6</v>
      </c>
      <c r="C6" s="13">
        <v>100.0</v>
      </c>
      <c r="D6" s="13">
        <v>100.0</v>
      </c>
      <c r="E6" s="13">
        <v>100.0</v>
      </c>
      <c r="F6" s="14"/>
    </row>
    <row r="7" ht="12.75" customHeight="1">
      <c r="A7" s="15"/>
      <c r="B7" s="16"/>
      <c r="C7" s="16"/>
      <c r="D7" s="16"/>
      <c r="E7" s="16"/>
      <c r="F7" s="16"/>
    </row>
    <row r="8" ht="13.5" customHeight="1">
      <c r="A8" s="17" t="s">
        <v>7</v>
      </c>
      <c r="B8" s="18" t="s">
        <v>8</v>
      </c>
      <c r="C8" s="18"/>
      <c r="D8" s="18" t="s">
        <v>9</v>
      </c>
      <c r="E8" s="18"/>
      <c r="F8" s="19" t="s">
        <v>10</v>
      </c>
    </row>
    <row r="9" ht="15.75" customHeight="1">
      <c r="A9" s="20"/>
      <c r="B9" s="21" t="s">
        <v>11</v>
      </c>
      <c r="C9" s="21"/>
      <c r="D9" s="22" t="s">
        <v>11</v>
      </c>
      <c r="E9" s="21"/>
      <c r="F9" s="22" t="s">
        <v>11</v>
      </c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ht="12.75" customHeight="1">
      <c r="A10" s="24" t="s">
        <v>3</v>
      </c>
      <c r="B10" s="25" t="str">
        <f>CONCATENATE(ROUND(($C$6*0.8),0),"x2 x6")</f>
        <v>80x2 x6</v>
      </c>
      <c r="C10" s="25"/>
      <c r="D10" s="25" t="str">
        <f>CONCATENATE(ROUND(($C$6*0.8),0),"x3 x6")</f>
        <v>80x3 x6</v>
      </c>
      <c r="E10" s="25"/>
      <c r="F10" s="26" t="str">
        <f>CONCATENATE(ROUND(($C$6*0.8),0),"x2 x6")</f>
        <v>80x2 x6</v>
      </c>
    </row>
    <row r="11" ht="12.75" customHeight="1">
      <c r="A11" s="27" t="s">
        <v>4</v>
      </c>
      <c r="B11" s="28" t="str">
        <f>CONCATENATE(ROUND(($D$6*0.8),0),"x3 x6")</f>
        <v>80x3 x6</v>
      </c>
      <c r="C11" s="28"/>
      <c r="D11" s="28" t="str">
        <f>CONCATENATE(ROUND(($D$6*0.8),0),"x2 x6")</f>
        <v>80x2 x6</v>
      </c>
      <c r="E11" s="28"/>
      <c r="F11" s="29" t="str">
        <f>CONCATENATE(ROUND(($D$6*0.8),0),"x4 x6")</f>
        <v>80x4 x6</v>
      </c>
    </row>
    <row r="12" ht="12.75" customHeight="1">
      <c r="A12" s="24" t="s">
        <v>5</v>
      </c>
      <c r="B12" s="25" t="str">
        <f>CONCATENATE(ROUND(($E$6*0.8),0),"x3 x6")</f>
        <v>80x3 x6</v>
      </c>
      <c r="C12" s="25"/>
      <c r="D12" s="25" t="str">
        <f>CONCATENATE(ROUND(($E$6*0.8),0),"x2 x6")</f>
        <v>80x2 x6</v>
      </c>
      <c r="E12" s="25"/>
      <c r="F12" s="26" t="str">
        <f>CONCATENATE(ROUND(($E$6*0.8),0),"x4 x6")</f>
        <v>80x4 x6</v>
      </c>
    </row>
    <row r="13" ht="12.75" customHeight="1">
      <c r="A13" s="30" t="s">
        <v>12</v>
      </c>
      <c r="B13" s="31" t="s">
        <v>13</v>
      </c>
      <c r="C13" s="31"/>
      <c r="D13" s="31" t="s">
        <v>14</v>
      </c>
      <c r="E13" s="31"/>
      <c r="F13" s="32" t="s">
        <v>15</v>
      </c>
    </row>
    <row r="14" ht="12.75" customHeight="1">
      <c r="A14" s="33"/>
      <c r="B14" s="34"/>
      <c r="C14" s="34"/>
      <c r="D14" s="34"/>
      <c r="E14" s="34"/>
      <c r="F14" s="34"/>
    </row>
    <row r="15" ht="17.25" customHeight="1">
      <c r="A15" s="17" t="s">
        <v>16</v>
      </c>
      <c r="B15" s="18" t="s">
        <v>8</v>
      </c>
      <c r="C15" s="18"/>
      <c r="D15" s="18" t="s">
        <v>9</v>
      </c>
      <c r="E15" s="18"/>
      <c r="F15" s="19" t="s">
        <v>10</v>
      </c>
    </row>
    <row r="16" ht="12.75" customHeight="1">
      <c r="A16" s="24" t="s">
        <v>3</v>
      </c>
      <c r="B16" s="25" t="str">
        <f>CONCATENATE(ROUND(($C$6*0.8),0),"x4 x6")</f>
        <v>80x4 x6</v>
      </c>
      <c r="C16" s="25"/>
      <c r="D16" s="25" t="str">
        <f>CONCATENATE(ROUND(($C$6*0.8),0),"x2 x6")</f>
        <v>80x2 x6</v>
      </c>
      <c r="E16" s="25"/>
      <c r="F16" s="26" t="str">
        <f>CONCATENATE(ROUND(($C$6*0.8),0),"x5 x6")</f>
        <v>80x5 x6</v>
      </c>
    </row>
    <row r="17" ht="12.75" customHeight="1">
      <c r="A17" s="27" t="s">
        <v>4</v>
      </c>
      <c r="B17" s="28" t="str">
        <f>CONCATENATE(ROUND(($D$6*0.8),0),"x2 x6")</f>
        <v>80x2 x6</v>
      </c>
      <c r="C17" s="28"/>
      <c r="D17" s="28" t="str">
        <f>CONCATENATE(ROUND(($D$6*0.8),0),"x5 x6")</f>
        <v>80x5 x6</v>
      </c>
      <c r="E17" s="28"/>
      <c r="F17" s="29" t="str">
        <f>CONCATENATE(ROUND(($D$6*0.8),0),"x2 x6")</f>
        <v>80x2 x6</v>
      </c>
    </row>
    <row r="18" ht="12.75" customHeight="1">
      <c r="A18" s="24" t="s">
        <v>5</v>
      </c>
      <c r="B18" s="25" t="str">
        <f>CONCATENATE(ROUND(($E$6*0.8),0),"x2 x6")</f>
        <v>80x2 x6</v>
      </c>
      <c r="C18" s="25"/>
      <c r="D18" s="25" t="str">
        <f>CONCATENATE(ROUND(($E$6*0.8),0),"x5 x6")</f>
        <v>80x5 x6</v>
      </c>
      <c r="E18" s="25"/>
      <c r="F18" s="26" t="str">
        <f>CONCATENATE(ROUND(($E$6*0.8),0),"x2 x6")</f>
        <v>80x2 x6</v>
      </c>
    </row>
    <row r="19" ht="12.75" customHeight="1">
      <c r="A19" s="30" t="s">
        <v>12</v>
      </c>
      <c r="B19" s="31" t="s">
        <v>17</v>
      </c>
      <c r="C19" s="31"/>
      <c r="D19" s="31" t="s">
        <v>18</v>
      </c>
      <c r="E19" s="31"/>
      <c r="F19" s="32" t="str">
        <f>("+5kg x6 x2")</f>
        <v>+5kg x6 x2</v>
      </c>
    </row>
    <row r="20" ht="12.75" customHeight="1">
      <c r="A20" s="33"/>
      <c r="B20" s="34"/>
      <c r="C20" s="34"/>
      <c r="D20" s="34"/>
      <c r="E20" s="34"/>
      <c r="F20" s="34"/>
    </row>
    <row r="21" ht="15.75" customHeight="1">
      <c r="A21" s="17" t="s">
        <v>19</v>
      </c>
      <c r="B21" s="18" t="s">
        <v>8</v>
      </c>
      <c r="C21" s="18"/>
      <c r="D21" s="18" t="s">
        <v>9</v>
      </c>
      <c r="E21" s="18"/>
      <c r="F21" s="19" t="s">
        <v>10</v>
      </c>
    </row>
    <row r="22" ht="12.75" customHeight="1">
      <c r="A22" s="24" t="s">
        <v>3</v>
      </c>
      <c r="B22" s="25" t="str">
        <f>CONCATENATE(ROUND(($C$6*0.8),0),"x2 x6")</f>
        <v>80x2 x6</v>
      </c>
      <c r="C22" s="25"/>
      <c r="D22" s="25" t="str">
        <f>CONCATENATE(ROUND(($C$6*0.8),0),"x6 x6")</f>
        <v>80x6 x6</v>
      </c>
      <c r="E22" s="25"/>
      <c r="F22" s="26" t="str">
        <f>CONCATENATE(ROUND(($C$6*0.8),0),"x2 x6")</f>
        <v>80x2 x6</v>
      </c>
    </row>
    <row r="23" ht="12.75" customHeight="1">
      <c r="A23" s="27" t="s">
        <v>4</v>
      </c>
      <c r="B23" s="28" t="str">
        <f>CONCATENATE(ROUND(($D$6*0.8),0),"x6 x6")</f>
        <v>80x6 x6</v>
      </c>
      <c r="C23" s="28"/>
      <c r="D23" s="28" t="str">
        <f>CONCATENATE(ROUND(($D$6*0.8),0),"x2 x6")</f>
        <v>80x2 x6</v>
      </c>
      <c r="E23" s="28"/>
      <c r="F23" s="29" t="str">
        <f>CONCATENATE(ROUND(($D$6*0.85),0),"x5 x5")</f>
        <v>85x5 x5</v>
      </c>
    </row>
    <row r="24" ht="12.75" customHeight="1">
      <c r="A24" s="24" t="s">
        <v>5</v>
      </c>
      <c r="B24" s="25" t="str">
        <f>CONCATENATE(ROUND(($E$6*0.8),0),"x6 x6")</f>
        <v>80x6 x6</v>
      </c>
      <c r="C24" s="25"/>
      <c r="D24" s="25" t="str">
        <f>CONCATENATE(ROUND(($E$6*0.8),0),"x2 x6")</f>
        <v>80x2 x6</v>
      </c>
      <c r="E24" s="25"/>
      <c r="F24" s="26" t="str">
        <f>CONCATENATE(ROUND(($E$6*0.85),0),"x5 x5")</f>
        <v>85x5 x5</v>
      </c>
    </row>
    <row r="25" ht="12.75" customHeight="1">
      <c r="A25" s="30" t="s">
        <v>12</v>
      </c>
      <c r="B25" s="31" t="str">
        <f>("+5kg x6 x3")</f>
        <v>+5kg x6 x3</v>
      </c>
      <c r="C25" s="31"/>
      <c r="D25" s="31" t="str">
        <f>("+5kg x6 x4")</f>
        <v>+5kg x6 x4</v>
      </c>
      <c r="E25" s="31"/>
      <c r="F25" s="32" t="str">
        <f>("+5kg x6 x5")</f>
        <v>+5kg x6 x5</v>
      </c>
    </row>
    <row r="26" ht="12.75" customHeight="1">
      <c r="A26" s="33"/>
      <c r="B26" s="34"/>
      <c r="C26" s="34"/>
      <c r="D26" s="34"/>
      <c r="E26" s="34"/>
      <c r="F26" s="34"/>
    </row>
    <row r="27" ht="15.75" customHeight="1">
      <c r="A27" s="17" t="s">
        <v>20</v>
      </c>
      <c r="B27" s="18" t="s">
        <v>8</v>
      </c>
      <c r="C27" s="18"/>
      <c r="D27" s="18" t="s">
        <v>9</v>
      </c>
      <c r="E27" s="18"/>
      <c r="F27" s="19" t="s">
        <v>10</v>
      </c>
    </row>
    <row r="28" ht="12.75" customHeight="1">
      <c r="A28" s="24" t="s">
        <v>3</v>
      </c>
      <c r="B28" s="25" t="str">
        <f>CONCATENATE(ROUND(($C$6*0.85),0),"x5 x5")</f>
        <v>85x5 x5</v>
      </c>
      <c r="C28" s="25"/>
      <c r="D28" s="25" t="str">
        <f>CONCATENATE(ROUND(($C$6*0.8),0),"x2 x6")</f>
        <v>80x2 x6</v>
      </c>
      <c r="E28" s="25"/>
      <c r="F28" s="26" t="str">
        <f>CONCATENATE(ROUND(($C$6*0.9),0),"x4 x4")</f>
        <v>90x4 x4</v>
      </c>
    </row>
    <row r="29" ht="12.75" customHeight="1">
      <c r="A29" s="27" t="s">
        <v>4</v>
      </c>
      <c r="B29" s="28" t="str">
        <f>CONCATENATE(ROUND(($D$6*0.8),0),"x2 x6")</f>
        <v>80x2 x6</v>
      </c>
      <c r="C29" s="28"/>
      <c r="D29" s="28" t="str">
        <f>CONCATENATE(ROUND(($D$6*0.9),0),"x4 x4")</f>
        <v>90x4 x4</v>
      </c>
      <c r="E29" s="28"/>
      <c r="F29" s="29" t="str">
        <f>CONCATENATE(ROUND(($D$6*0.8),0),"x2 x6")</f>
        <v>80x2 x6</v>
      </c>
    </row>
    <row r="30" ht="12.75" customHeight="1">
      <c r="A30" s="24" t="s">
        <v>5</v>
      </c>
      <c r="B30" s="25" t="str">
        <f>CONCATENATE(ROUND(($E$6*0.8),0),"x2 x6")</f>
        <v>80x2 x6</v>
      </c>
      <c r="C30" s="25"/>
      <c r="D30" s="25" t="str">
        <f>CONCATENATE(ROUND(($E$6*0.9),0),"x4 x4")</f>
        <v>90x4 x4</v>
      </c>
      <c r="E30" s="25"/>
      <c r="F30" s="26" t="str">
        <f>CONCATENATE(ROUND(($E$6*0.8),0),"x2 x6")</f>
        <v>80x2 x6</v>
      </c>
    </row>
    <row r="31" ht="12.75" customHeight="1">
      <c r="A31" s="30" t="s">
        <v>12</v>
      </c>
      <c r="B31" s="31" t="str">
        <f>("+5kg x6 x6")</f>
        <v>+5kg x6 x6</v>
      </c>
      <c r="C31" s="31"/>
      <c r="D31" s="31" t="str">
        <f>("+10kg x6 x2")</f>
        <v>+10kg x6 x2</v>
      </c>
      <c r="E31" s="31"/>
      <c r="F31" s="32" t="str">
        <f>("+10kg x6 x3")</f>
        <v>+10kg x6 x3</v>
      </c>
    </row>
    <row r="32" ht="12.75" customHeight="1">
      <c r="A32" s="33"/>
      <c r="B32" s="34"/>
      <c r="C32" s="34"/>
      <c r="D32" s="34"/>
      <c r="E32" s="34"/>
      <c r="F32" s="34"/>
    </row>
    <row r="33" ht="15.75" customHeight="1">
      <c r="A33" s="17" t="s">
        <v>21</v>
      </c>
      <c r="B33" s="18" t="s">
        <v>8</v>
      </c>
      <c r="C33" s="18"/>
      <c r="D33" s="18" t="s">
        <v>9</v>
      </c>
      <c r="E33" s="18"/>
      <c r="F33" s="19" t="s">
        <v>10</v>
      </c>
    </row>
    <row r="34" ht="12.75" customHeight="1">
      <c r="A34" s="24" t="s">
        <v>3</v>
      </c>
      <c r="B34" s="25" t="str">
        <f>CONCATENATE(ROUND(($C$6*0.8),0),"x2 x6")</f>
        <v>80x2 x6</v>
      </c>
      <c r="C34" s="25"/>
      <c r="D34" s="25" t="str">
        <f>CONCATENATE(ROUND(($C$6*0.95),0),"x3 x3")</f>
        <v>95x3 x3</v>
      </c>
      <c r="E34" s="25"/>
      <c r="F34" s="26" t="str">
        <f>CONCATENATE(ROUND(($C$6*0.8),0),"x2 x6")</f>
        <v>80x2 x6</v>
      </c>
    </row>
    <row r="35" ht="12.75" customHeight="1">
      <c r="A35" s="27" t="s">
        <v>4</v>
      </c>
      <c r="B35" s="28" t="str">
        <f>CONCATENATE(ROUND(($D$6*0.95),0),"x3 x3")</f>
        <v>95x3 x3</v>
      </c>
      <c r="C35" s="28"/>
      <c r="D35" s="28" t="str">
        <f>CONCATENATE(ROUND(($D$6*0.8),0),"x2 x6")</f>
        <v>80x2 x6</v>
      </c>
      <c r="E35" s="28"/>
      <c r="F35" s="29" t="str">
        <f>CONCATENATE(ROUND(($D$6*1),0),"x2 x2")</f>
        <v>100x2 x2</v>
      </c>
    </row>
    <row r="36" ht="12.75" customHeight="1">
      <c r="A36" s="24" t="s">
        <v>5</v>
      </c>
      <c r="B36" s="25" t="str">
        <f>CONCATENATE(ROUND(($E$6*0.95),0),"x3 x3")</f>
        <v>95x3 x3</v>
      </c>
      <c r="C36" s="25"/>
      <c r="D36" s="25" t="str">
        <f>CONCATENATE(ROUND(($E$6*0.8),0),"x2 x6")</f>
        <v>80x2 x6</v>
      </c>
      <c r="E36" s="25"/>
      <c r="F36" s="26" t="str">
        <f>CONCATENATE(ROUND(($E$6*1),0),"x2 x2")</f>
        <v>100x2 x2</v>
      </c>
    </row>
    <row r="37" ht="12.75" customHeight="1">
      <c r="A37" s="30" t="s">
        <v>12</v>
      </c>
      <c r="B37" s="31" t="str">
        <f>("+10kg x6 x4")</f>
        <v>+10kg x6 x4</v>
      </c>
      <c r="C37" s="31"/>
      <c r="D37" s="31" t="str">
        <f>("+10kg x6 x5")</f>
        <v>+10kg x6 x5</v>
      </c>
      <c r="E37" s="31"/>
      <c r="F37" s="32" t="str">
        <f>("+10kg x6 x6")</f>
        <v>+10kg x6 x6</v>
      </c>
    </row>
    <row r="38" ht="12.75" customHeight="1">
      <c r="A38" s="33"/>
      <c r="B38" s="34"/>
      <c r="C38" s="34"/>
      <c r="D38" s="34"/>
      <c r="E38" s="34"/>
      <c r="F38" s="34"/>
    </row>
    <row r="39" ht="15.75" customHeight="1">
      <c r="A39" s="17" t="s">
        <v>22</v>
      </c>
      <c r="B39" s="18" t="s">
        <v>8</v>
      </c>
      <c r="C39" s="18"/>
      <c r="D39" s="18" t="s">
        <v>9</v>
      </c>
      <c r="E39" s="18"/>
      <c r="F39" s="19" t="s">
        <v>10</v>
      </c>
    </row>
    <row r="40" ht="12.75" customHeight="1">
      <c r="A40" s="24" t="s">
        <v>3</v>
      </c>
      <c r="B40" s="25" t="str">
        <f>CONCATENATE(ROUND(($C$6*1),0),"x2 x2")</f>
        <v>100x2 x2</v>
      </c>
      <c r="C40" s="25"/>
      <c r="D40" s="25" t="str">
        <f>CONCATENATE(ROUND(($C$6*0.8),0),"x2 x6")</f>
        <v>80x2 x6</v>
      </c>
      <c r="E40" s="25"/>
      <c r="F40" s="26" t="str">
        <f>CONCATENATE(ROUND(($C$6*1.1),0),"x1 or ",ROUND(($C$6*1.05),0),"x1")</f>
        <v>110x1 or 105x1</v>
      </c>
    </row>
    <row r="41" ht="12.75" customHeight="1">
      <c r="A41" s="27" t="s">
        <v>4</v>
      </c>
      <c r="B41" s="28" t="str">
        <f>CONCATENATE(ROUND(($D$6*0.8),0),"x2 x6")</f>
        <v>80x2 x6</v>
      </c>
      <c r="C41" s="28"/>
      <c r="D41" s="28" t="str">
        <f>CONCATENATE(ROUND(($D$6*1.1),0),"x1")</f>
        <v>110x1</v>
      </c>
      <c r="E41" s="28"/>
      <c r="F41" s="29" t="s">
        <v>23</v>
      </c>
    </row>
    <row r="42" ht="12.75" customHeight="1">
      <c r="A42" s="24" t="s">
        <v>5</v>
      </c>
      <c r="B42" s="25" t="str">
        <f>CONCATENATE(ROUND(($E$6*0.8),0),"x2 x6")</f>
        <v>80x2 x6</v>
      </c>
      <c r="C42" s="25"/>
      <c r="D42" s="25" t="str">
        <f>CONCATENATE(ROUND(($E$6*1.1),0),"x1")</f>
        <v>110x1</v>
      </c>
      <c r="E42" s="25"/>
      <c r="F42" s="26" t="s">
        <v>23</v>
      </c>
    </row>
    <row r="43" ht="12.75" customHeight="1">
      <c r="A43" s="30" t="s">
        <v>12</v>
      </c>
      <c r="B43" s="31" t="str">
        <f>("+12kg x6 x2")</f>
        <v>+12kg x6 x2</v>
      </c>
      <c r="C43" s="31"/>
      <c r="D43" s="31" t="str">
        <f>("+12kg x6 x3")</f>
        <v>+12kg x6 x3</v>
      </c>
      <c r="E43" s="31"/>
      <c r="F43" s="32" t="str">
        <f>("+12kg x6 x4")</f>
        <v>+12kg x6 x4</v>
      </c>
    </row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1:F2"/>
    <mergeCell ref="A3:F4"/>
    <mergeCell ref="A7:F7"/>
    <mergeCell ref="A14:F14"/>
    <mergeCell ref="A20:F20"/>
    <mergeCell ref="A26:F26"/>
    <mergeCell ref="A32:F32"/>
    <mergeCell ref="A38:F38"/>
  </mergeCells>
  <hyperlinks>
    <hyperlink r:id="rId1" ref="A1"/>
  </hyperlinks>
  <printOptions/>
  <pageMargins bottom="0.75" footer="0.0" header="0.0" left="0.7" right="0.7" top="0.75"/>
  <pageSetup paperSize="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10.43"/>
    <col customWidth="1" min="2" max="3" width="17.14"/>
    <col customWidth="1" min="4" max="4" width="9.71"/>
    <col customWidth="1" min="5" max="5" width="11.14"/>
    <col customWidth="1" min="6" max="7" width="17.14"/>
    <col customWidth="1" min="8" max="26" width="17.29"/>
  </cols>
  <sheetData>
    <row r="1" ht="12.75" customHeight="1">
      <c r="A1" s="35" t="s">
        <v>0</v>
      </c>
      <c r="B1" s="36"/>
      <c r="C1" s="36"/>
      <c r="D1" s="36"/>
      <c r="E1" s="36"/>
      <c r="F1" s="36"/>
      <c r="G1" s="37"/>
    </row>
    <row r="2" ht="12.75" customHeight="1">
      <c r="A2" s="38"/>
      <c r="B2" s="39"/>
      <c r="C2" s="39"/>
      <c r="D2" s="39"/>
      <c r="E2" s="39"/>
      <c r="F2" s="39"/>
      <c r="G2" s="40"/>
    </row>
    <row r="3" ht="12.75" customHeight="1">
      <c r="A3" s="41" t="s">
        <v>24</v>
      </c>
    </row>
    <row r="4" ht="12.75" customHeight="1"/>
    <row r="5" ht="12.75" customHeight="1">
      <c r="A5" s="42"/>
      <c r="B5" s="43" t="s">
        <v>25</v>
      </c>
      <c r="C5" s="44">
        <v>100.0</v>
      </c>
      <c r="D5" s="14"/>
      <c r="E5" s="45"/>
      <c r="F5" s="45"/>
      <c r="G5" s="45"/>
    </row>
    <row r="6" ht="12.75" customHeight="1">
      <c r="A6" s="46" t="s">
        <v>26</v>
      </c>
      <c r="B6" s="47"/>
      <c r="C6" s="48"/>
      <c r="D6" s="49"/>
      <c r="E6" s="50" t="s">
        <v>27</v>
      </c>
      <c r="F6" s="47"/>
      <c r="G6" s="48"/>
    </row>
    <row r="7" ht="12.75" customHeight="1">
      <c r="A7" s="51" t="s">
        <v>7</v>
      </c>
      <c r="B7" s="52" t="s">
        <v>8</v>
      </c>
      <c r="C7" s="53" t="s">
        <v>9</v>
      </c>
      <c r="D7" s="49"/>
      <c r="E7" s="54" t="s">
        <v>21</v>
      </c>
      <c r="F7" s="52" t="s">
        <v>8</v>
      </c>
      <c r="G7" s="53" t="s">
        <v>9</v>
      </c>
    </row>
    <row r="8" ht="12.75" customHeight="1">
      <c r="A8" s="51"/>
      <c r="B8" s="52" t="s">
        <v>28</v>
      </c>
      <c r="C8" s="52" t="s">
        <v>28</v>
      </c>
      <c r="D8" s="49"/>
      <c r="E8" s="54"/>
      <c r="F8" s="52" t="s">
        <v>28</v>
      </c>
      <c r="G8" s="52" t="s">
        <v>28</v>
      </c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ht="12.75" customHeight="1">
      <c r="A9" s="55"/>
      <c r="B9" s="56" t="str">
        <f t="shared" ref="B9:C9" si="1">CONCATENATE(ROUND($C$5*0.6,0),"x3")</f>
        <v>60x3</v>
      </c>
      <c r="C9" s="57" t="str">
        <f t="shared" si="1"/>
        <v>60x3</v>
      </c>
      <c r="D9" s="49"/>
      <c r="E9" s="58"/>
      <c r="F9" s="56" t="str">
        <f t="shared" ref="F9:G9" si="2">CONCATENATE(ROUND($C$5*0.6,0),"x3")</f>
        <v>60x3</v>
      </c>
      <c r="G9" s="57" t="str">
        <f t="shared" si="2"/>
        <v>60x3</v>
      </c>
    </row>
    <row r="10" ht="12.75" customHeight="1">
      <c r="A10" s="55"/>
      <c r="B10" s="52" t="str">
        <f t="shared" ref="B10:C10" si="3">CONCATENATE(ROUND($C$5*0.7,0),"x2")</f>
        <v>70x2</v>
      </c>
      <c r="C10" s="53" t="str">
        <f t="shared" si="3"/>
        <v>70x2</v>
      </c>
      <c r="D10" s="49"/>
      <c r="E10" s="59"/>
      <c r="F10" s="52" t="str">
        <f t="shared" ref="F10:G10" si="4">CONCATENATE(ROUND($C$5*0.7,0),"x2")</f>
        <v>70x2</v>
      </c>
      <c r="G10" s="53" t="str">
        <f t="shared" si="4"/>
        <v>70x2</v>
      </c>
    </row>
    <row r="11" ht="12.75" customHeight="1">
      <c r="A11" s="55"/>
      <c r="B11" s="56" t="str">
        <f>CONCATENATE(ROUND($C$5*0.8,0),"x2 x6")</f>
        <v>80x2 x6</v>
      </c>
      <c r="C11" s="57" t="str">
        <f>CONCATENATE(ROUND($C$5*0.8,0),"x3 x6")</f>
        <v>80x3 x6</v>
      </c>
      <c r="D11" s="49"/>
      <c r="E11" s="58"/>
      <c r="F11" s="56" t="str">
        <f>CONCATENATE(ROUND($C$5*0.8,0),"x2 x6")</f>
        <v>80x2 x6</v>
      </c>
      <c r="G11" s="57" t="str">
        <f>CONCATENATE(ROUND($C$5*0.85,0),"x5 x5")</f>
        <v>85x5 x5</v>
      </c>
    </row>
    <row r="12" ht="12.75" customHeight="1">
      <c r="A12" s="60"/>
      <c r="B12" s="14"/>
      <c r="C12" s="49"/>
      <c r="D12" s="49"/>
      <c r="E12" s="14"/>
      <c r="F12" s="14"/>
      <c r="G12" s="49"/>
    </row>
    <row r="13" ht="12.75" customHeight="1">
      <c r="A13" s="51" t="s">
        <v>16</v>
      </c>
      <c r="B13" s="52" t="s">
        <v>8</v>
      </c>
      <c r="C13" s="53" t="s">
        <v>9</v>
      </c>
      <c r="D13" s="49"/>
      <c r="E13" s="54" t="s">
        <v>22</v>
      </c>
      <c r="F13" s="52" t="s">
        <v>8</v>
      </c>
      <c r="G13" s="53" t="s">
        <v>9</v>
      </c>
    </row>
    <row r="14" ht="12.75" customHeight="1">
      <c r="A14" s="55"/>
      <c r="B14" s="56" t="str">
        <f t="shared" ref="B14:C14" si="5">CONCATENATE(ROUND($C$5*0.6,0),"x3")</f>
        <v>60x3</v>
      </c>
      <c r="C14" s="57" t="str">
        <f t="shared" si="5"/>
        <v>60x3</v>
      </c>
      <c r="D14" s="49"/>
      <c r="E14" s="58"/>
      <c r="F14" s="56" t="str">
        <f t="shared" ref="F14:G14" si="6">CONCATENATE(ROUND($C$5*0.6,0),"x3")</f>
        <v>60x3</v>
      </c>
      <c r="G14" s="57" t="str">
        <f t="shared" si="6"/>
        <v>60x3</v>
      </c>
    </row>
    <row r="15" ht="12.75" customHeight="1">
      <c r="A15" s="61"/>
      <c r="B15" s="52" t="str">
        <f t="shared" ref="B15:C15" si="7">CONCATENATE(ROUND($C$5*0.7,0),"x2")</f>
        <v>70x2</v>
      </c>
      <c r="C15" s="53" t="str">
        <f t="shared" si="7"/>
        <v>70x2</v>
      </c>
      <c r="D15" s="49"/>
      <c r="E15" s="59"/>
      <c r="F15" s="52" t="str">
        <f t="shared" ref="F15:G15" si="8">CONCATENATE(ROUND($C$5*0.7,0),"x2")</f>
        <v>70x2</v>
      </c>
      <c r="G15" s="53" t="str">
        <f t="shared" si="8"/>
        <v>70x2</v>
      </c>
    </row>
    <row r="16" ht="12.75" customHeight="1">
      <c r="A16" s="55"/>
      <c r="B16" s="56" t="str">
        <f>CONCATENATE(ROUND($C$5*0.8,0),"x2 x6")</f>
        <v>80x2 x6</v>
      </c>
      <c r="C16" s="57" t="str">
        <f>CONCATENATE(ROUND($C$5*0.8,0),"x4 x6")</f>
        <v>80x4 x6</v>
      </c>
      <c r="D16" s="49"/>
      <c r="E16" s="58"/>
      <c r="F16" s="56" t="str">
        <f>CONCATENATE(ROUND($C$5*0.8,0),"x2 x6")</f>
        <v>80x2 x6</v>
      </c>
      <c r="G16" s="57" t="str">
        <f>CONCATENATE(ROUND($C$5*0.9,0),"x4 x4")</f>
        <v>90x4 x4</v>
      </c>
    </row>
    <row r="17" ht="12.75" customHeight="1">
      <c r="A17" s="60"/>
      <c r="B17" s="14"/>
      <c r="C17" s="49"/>
      <c r="D17" s="49"/>
      <c r="E17" s="14"/>
      <c r="F17" s="14"/>
      <c r="G17" s="49"/>
    </row>
    <row r="18" ht="12.75" customHeight="1">
      <c r="A18" s="51" t="s">
        <v>19</v>
      </c>
      <c r="B18" s="52" t="s">
        <v>8</v>
      </c>
      <c r="C18" s="53" t="s">
        <v>9</v>
      </c>
      <c r="D18" s="49"/>
      <c r="E18" s="54" t="s">
        <v>29</v>
      </c>
      <c r="F18" s="52" t="s">
        <v>8</v>
      </c>
      <c r="G18" s="53" t="s">
        <v>9</v>
      </c>
    </row>
    <row r="19" ht="12.75" customHeight="1">
      <c r="A19" s="55"/>
      <c r="B19" s="56" t="str">
        <f t="shared" ref="B19:C19" si="9">CONCATENATE(ROUND($C$5*0.6,0),"x3")</f>
        <v>60x3</v>
      </c>
      <c r="C19" s="57" t="str">
        <f t="shared" si="9"/>
        <v>60x3</v>
      </c>
      <c r="D19" s="49"/>
      <c r="E19" s="58"/>
      <c r="F19" s="56" t="str">
        <f t="shared" ref="F19:G19" si="10">CONCATENATE(ROUND($C$5*0.6,0),"x3")</f>
        <v>60x3</v>
      </c>
      <c r="G19" s="57" t="str">
        <f t="shared" si="10"/>
        <v>60x3</v>
      </c>
    </row>
    <row r="20" ht="12.75" customHeight="1">
      <c r="A20" s="61"/>
      <c r="B20" s="52" t="str">
        <f t="shared" ref="B20:C20" si="11">CONCATENATE(ROUND($C$5*0.7,0),"x2")</f>
        <v>70x2</v>
      </c>
      <c r="C20" s="53" t="str">
        <f t="shared" si="11"/>
        <v>70x2</v>
      </c>
      <c r="D20" s="49"/>
      <c r="E20" s="59"/>
      <c r="F20" s="52" t="str">
        <f t="shared" ref="F20:G20" si="12">CONCATENATE(ROUND($C$5*0.7,0),"x2")</f>
        <v>70x2</v>
      </c>
      <c r="G20" s="53" t="str">
        <f t="shared" si="12"/>
        <v>70x2</v>
      </c>
    </row>
    <row r="21" ht="12.75" customHeight="1">
      <c r="A21" s="55"/>
      <c r="B21" s="56" t="str">
        <f>CONCATENATE(ROUND($C$5*0.8,0),"x2 x6")</f>
        <v>80x2 x6</v>
      </c>
      <c r="C21" s="57" t="str">
        <f>CONCATENATE(ROUND($C$5*0.8,0),"x5 x6")</f>
        <v>80x5 x6</v>
      </c>
      <c r="D21" s="49"/>
      <c r="E21" s="58"/>
      <c r="F21" s="56" t="str">
        <f>CONCATENATE(ROUND($C$5*0.8,0),"x2 x6")</f>
        <v>80x2 x6</v>
      </c>
      <c r="G21" s="57" t="str">
        <f>CONCATENATE(ROUND($C$5*0.95,0),"x3 x3")</f>
        <v>95x3 x3</v>
      </c>
    </row>
    <row r="22" ht="12.75" customHeight="1">
      <c r="A22" s="60"/>
      <c r="B22" s="14"/>
      <c r="C22" s="49"/>
      <c r="D22" s="49"/>
      <c r="E22" s="14"/>
      <c r="F22" s="14"/>
      <c r="G22" s="49"/>
    </row>
    <row r="23" ht="12.75" customHeight="1">
      <c r="A23" s="51" t="s">
        <v>20</v>
      </c>
      <c r="B23" s="52" t="s">
        <v>8</v>
      </c>
      <c r="C23" s="53" t="s">
        <v>9</v>
      </c>
      <c r="D23" s="49"/>
      <c r="E23" s="54" t="s">
        <v>30</v>
      </c>
      <c r="F23" s="52" t="s">
        <v>8</v>
      </c>
      <c r="G23" s="53" t="s">
        <v>9</v>
      </c>
    </row>
    <row r="24" ht="12.75" customHeight="1">
      <c r="A24" s="55"/>
      <c r="B24" s="56" t="str">
        <f t="shared" ref="B24:C24" si="13">CONCATENATE(ROUND($C$5*0.6,0),"x3")</f>
        <v>60x3</v>
      </c>
      <c r="C24" s="57" t="str">
        <f t="shared" si="13"/>
        <v>60x3</v>
      </c>
      <c r="D24" s="49"/>
      <c r="E24" s="58"/>
      <c r="F24" s="56" t="str">
        <f t="shared" ref="F24:G24" si="14">CONCATENATE(ROUND($C$5*0.6,0),"x3")</f>
        <v>60x3</v>
      </c>
      <c r="G24" s="57" t="str">
        <f t="shared" si="14"/>
        <v>60x3</v>
      </c>
    </row>
    <row r="25" ht="12.75" customHeight="1">
      <c r="A25" s="61"/>
      <c r="B25" s="52" t="str">
        <f t="shared" ref="B25:C25" si="15">CONCATENATE(ROUND($C$5*0.7,0),"x2")</f>
        <v>70x2</v>
      </c>
      <c r="C25" s="53" t="str">
        <f t="shared" si="15"/>
        <v>70x2</v>
      </c>
      <c r="D25" s="49"/>
      <c r="E25" s="59"/>
      <c r="F25" s="52" t="str">
        <f t="shared" ref="F25:G25" si="16">CONCATENATE(ROUND($C$5*0.7,0),"x2")</f>
        <v>70x2</v>
      </c>
      <c r="G25" s="53" t="str">
        <f t="shared" si="16"/>
        <v>70x2</v>
      </c>
    </row>
    <row r="26" ht="12.75" customHeight="1">
      <c r="A26" s="62"/>
      <c r="B26" s="63" t="str">
        <f>CONCATENATE(ROUND($C$5*0.8,0),"x2 x6")</f>
        <v>80x2 x6</v>
      </c>
      <c r="C26" s="64" t="str">
        <f>CONCATENATE(ROUND($C$5*0.8,0),"x6 x6")</f>
        <v>80x6 x6</v>
      </c>
      <c r="D26" s="49"/>
      <c r="E26" s="58"/>
      <c r="F26" s="56" t="str">
        <f>CONCATENATE(ROUND($C$5*0.8,0),"x2 x6")</f>
        <v>80x2 x6</v>
      </c>
      <c r="G26" s="57" t="str">
        <f>CONCATENATE(ROUND($C$5*1,0),"x1")</f>
        <v>100x1</v>
      </c>
    </row>
    <row r="27" ht="12.75" customHeight="1">
      <c r="A27" s="14"/>
      <c r="B27" s="14"/>
      <c r="C27" s="14"/>
      <c r="D27" s="49"/>
      <c r="E27" s="59"/>
      <c r="F27" s="59"/>
      <c r="G27" s="65" t="str">
        <f>CONCATENATE("(",ROUND($C$5*1.05,0),"x1)*")</f>
        <v>(105x1)*</v>
      </c>
    </row>
    <row r="28" ht="12.75" customHeight="1">
      <c r="A28" s="14"/>
      <c r="B28" s="14"/>
      <c r="C28" s="14"/>
      <c r="D28" s="49"/>
      <c r="E28" s="66"/>
      <c r="F28" s="66"/>
      <c r="G28" s="67" t="str">
        <f>CONCATENATE("(",ROUND($C$5*1.1,0),"x1)*")</f>
        <v>(110x1)*</v>
      </c>
    </row>
    <row r="29" ht="12.75" customHeight="1">
      <c r="G29" s="14"/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G2"/>
    <mergeCell ref="A3:G4"/>
    <mergeCell ref="A6:C6"/>
    <mergeCell ref="E6:G6"/>
  </mergeCells>
  <hyperlinks>
    <hyperlink r:id="rId1" ref="A1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