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Rutinas\Squat\"/>
    </mc:Choice>
  </mc:AlternateContent>
  <xr:revisionPtr revIDLastSave="0" documentId="13_ncr:1_{785E01E5-76AE-4736-8D18-E7744841BA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wboy Meth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8" i="1" l="1"/>
  <c r="B50" i="1"/>
  <c r="B53" i="1"/>
  <c r="D29" i="1"/>
  <c r="B68" i="1"/>
  <c r="B63" i="1"/>
  <c r="B58" i="1"/>
  <c r="B44" i="1"/>
  <c r="B38" i="1"/>
  <c r="B29" i="1"/>
  <c r="B32" i="1"/>
  <c r="B22" i="1"/>
  <c r="B15" i="1"/>
  <c r="B8" i="1"/>
  <c r="D65" i="1"/>
  <c r="D64" i="1"/>
  <c r="D63" i="1"/>
  <c r="D60" i="1"/>
  <c r="D59" i="1"/>
  <c r="D58" i="1"/>
  <c r="D55" i="1"/>
  <c r="D54" i="1"/>
  <c r="D53" i="1"/>
  <c r="D50" i="1"/>
  <c r="D47" i="1"/>
  <c r="D46" i="1"/>
  <c r="D45" i="1"/>
  <c r="D44" i="1"/>
  <c r="D41" i="1"/>
  <c r="D40" i="1"/>
  <c r="D39" i="1"/>
  <c r="D38" i="1"/>
  <c r="D35" i="1"/>
  <c r="D34" i="1"/>
  <c r="D33" i="1"/>
  <c r="D32" i="1"/>
  <c r="D26" i="1"/>
  <c r="D25" i="1"/>
  <c r="D24" i="1"/>
  <c r="D23" i="1"/>
  <c r="D22" i="1"/>
  <c r="D19" i="1"/>
  <c r="D18" i="1"/>
  <c r="D17" i="1"/>
  <c r="D16" i="1"/>
  <c r="D15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<sst xmlns="http://schemas.openxmlformats.org/spreadsheetml/2006/main" count="99" uniqueCount="45">
  <si>
    <t>1RM</t>
  </si>
  <si>
    <t>PROGRAMA SENTADILLAS COWBOY METHOD</t>
  </si>
  <si>
    <t>10X5</t>
  </si>
  <si>
    <t>SetsxReps</t>
  </si>
  <si>
    <t>10x4</t>
  </si>
  <si>
    <t>10x3</t>
  </si>
  <si>
    <t>8x5</t>
  </si>
  <si>
    <t>3x5</t>
  </si>
  <si>
    <t>8x3</t>
  </si>
  <si>
    <t>5x5</t>
  </si>
  <si>
    <t>5x4</t>
  </si>
  <si>
    <t>5x3</t>
  </si>
  <si>
    <t>LUNES: Sentadilla</t>
  </si>
  <si>
    <t>VIERNES: Sentadilla</t>
  </si>
  <si>
    <t>MIERCOLES: Sentadilla frontal</t>
  </si>
  <si>
    <t>WWW.BIBLIOTECADERUTINAS.COM</t>
  </si>
  <si>
    <t>LUNES: Sentadilla Frontal</t>
  </si>
  <si>
    <t>MIERCOLES: DESCANSO</t>
  </si>
  <si>
    <t>VIERNES</t>
  </si>
  <si>
    <t>Descanso</t>
  </si>
  <si>
    <t>Trabajar hasta el 10RM</t>
  </si>
  <si>
    <t>Trabajar hasta el 8RM</t>
  </si>
  <si>
    <t>Trabajar hasta el 5RM</t>
  </si>
  <si>
    <t>Trabajar hasta el 3RM</t>
  </si>
  <si>
    <t>Trabajar hasta el 2RM</t>
  </si>
  <si>
    <t>Trabajar hasta el 1RM</t>
  </si>
  <si>
    <t>Ejercicio</t>
  </si>
  <si>
    <t>Sentadilla</t>
  </si>
  <si>
    <t>Sentadilla Frontal</t>
  </si>
  <si>
    <t>Descarga</t>
  </si>
  <si>
    <t>Sacar barra del rack y aguantar 10 segundos con el 90% del 1RM objetivo, repetir varias veces</t>
  </si>
  <si>
    <t>Sacar barra del rack y aguantar 10 segundos con el 100% del 1RM objetivo, repetir varias veces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</si>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</sst>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</font>
    <font>
      <b/>
      <sz val="12"/>
      <color rgb="FFFFFFFF"/>
      <name val="Arial"/>
    </font>
    <font>
      <b/>
      <sz val="12"/>
      <color rgb="FF000000"/>
      <name val="Arial"/>
    </font>
    <font>
      <sz val="11"/>
      <name val="Arial"/>
    </font>
    <font>
      <u/>
      <sz val="10"/>
      <color theme="10"/>
      <name val="Arial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b/>
      <u/>
      <sz val="11"/>
      <color theme="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6AA84F"/>
        <bgColor rgb="FF6AA84F"/>
      </patternFill>
    </fill>
    <fill>
      <patternFill patternType="solid">
        <fgColor rgb="FF434343"/>
        <bgColor rgb="FF43434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1"/>
        <bgColor indexed="64"/>
      </patternFill>
    </fill>
    <fill>
      <patternFill patternType="solid">
        <fgColor theme="9"/>
        <bgColor rgb="FF999999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0" xfId="1" applyFont="1" applyFill="1" applyAlignment="1">
      <alignment horizontal="center" vertical="center"/>
    </xf>
    <xf numFmtId="0" fontId="8" fillId="4" borderId="7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wrapText="1"/>
    </xf>
    <xf numFmtId="0" fontId="7" fillId="6" borderId="27" xfId="0" applyFont="1" applyFill="1" applyBorder="1" applyAlignment="1">
      <alignment horizont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1"/>
  <sheetViews>
    <sheetView tabSelected="1" workbookViewId="0">
      <selection activeCell="A7" sqref="A7"/>
    </sheetView>
  </sheetViews>
  <sheetFormatPr baseColWidth="10" defaultColWidth="14.44140625" defaultRowHeight="12.75" customHeight="1" x14ac:dyDescent="0.25"/>
  <cols>
    <col min="1" max="1" width="13.44140625" style="47" customWidth="1"/>
    <col min="2" max="2" width="27.44140625" style="4" customWidth="1"/>
    <col min="3" max="3" width="15.5546875" style="4" customWidth="1"/>
    <col min="4" max="4" width="34.21875" style="4" customWidth="1"/>
    <col min="5" max="5" width="14.33203125" customWidth="1"/>
    <col min="6" max="6" width="25.44140625" style="4" customWidth="1"/>
    <col min="7" max="7" width="22.109375" customWidth="1"/>
  </cols>
  <sheetData>
    <row r="1" spans="1:7" ht="13.8" x14ac:dyDescent="0.25">
      <c r="A1" s="10" t="s">
        <v>15</v>
      </c>
      <c r="B1" s="10"/>
      <c r="C1" s="10"/>
      <c r="D1" s="10"/>
      <c r="E1" s="10"/>
      <c r="F1" s="10"/>
    </row>
    <row r="2" spans="1:7" ht="30.6" customHeight="1" x14ac:dyDescent="0.25">
      <c r="A2" s="8" t="s">
        <v>1</v>
      </c>
      <c r="B2" s="9"/>
      <c r="C2" s="9"/>
      <c r="D2" s="9"/>
      <c r="E2" s="9"/>
      <c r="F2" s="9"/>
    </row>
    <row r="3" spans="1:7" ht="15.6" x14ac:dyDescent="0.25">
      <c r="B3" s="3"/>
      <c r="C3" s="3"/>
      <c r="D3" s="3"/>
    </row>
    <row r="4" spans="1:7" ht="15.6" x14ac:dyDescent="0.25">
      <c r="A4" s="48"/>
      <c r="B4" s="44" t="s">
        <v>26</v>
      </c>
      <c r="C4" s="44" t="s">
        <v>27</v>
      </c>
      <c r="D4" s="44" t="s">
        <v>28</v>
      </c>
      <c r="E4" s="2"/>
    </row>
    <row r="5" spans="1:7" ht="15.6" x14ac:dyDescent="0.25">
      <c r="A5" s="48"/>
      <c r="B5" s="5" t="s">
        <v>0</v>
      </c>
      <c r="C5" s="45">
        <v>100</v>
      </c>
      <c r="D5" s="46">
        <v>80</v>
      </c>
      <c r="E5" s="2"/>
    </row>
    <row r="6" spans="1:7" ht="13.8" thickBot="1" x14ac:dyDescent="0.3">
      <c r="A6" s="49"/>
      <c r="B6" s="12"/>
      <c r="C6" s="12"/>
      <c r="D6" s="12"/>
      <c r="E6" s="1"/>
      <c r="F6" s="18"/>
    </row>
    <row r="7" spans="1:7" s="7" customFormat="1" ht="26.4" customHeight="1" thickBot="1" x14ac:dyDescent="0.3">
      <c r="A7" s="11" t="s">
        <v>32</v>
      </c>
      <c r="B7" s="21" t="s">
        <v>12</v>
      </c>
      <c r="C7" s="22" t="s">
        <v>3</v>
      </c>
      <c r="D7" s="24" t="s">
        <v>14</v>
      </c>
      <c r="E7" s="27" t="s">
        <v>13</v>
      </c>
      <c r="F7" s="28"/>
      <c r="G7"/>
    </row>
    <row r="8" spans="1:7" ht="26.4" customHeight="1" x14ac:dyDescent="0.25">
      <c r="A8" s="50"/>
      <c r="B8" s="60">
        <f>ROUND($C$5*0.6,0)</f>
        <v>60</v>
      </c>
      <c r="C8" s="57" t="s">
        <v>2</v>
      </c>
      <c r="D8" s="13" t="str">
        <f>CONCATENATE(ROUND($D$5*0.55,0),"x5")</f>
        <v>44x5</v>
      </c>
      <c r="E8" s="35" t="s">
        <v>20</v>
      </c>
      <c r="F8" s="36"/>
    </row>
    <row r="9" spans="1:7" ht="13.8" x14ac:dyDescent="0.25">
      <c r="A9" s="51"/>
      <c r="B9" s="59"/>
      <c r="C9" s="58"/>
      <c r="D9" s="13" t="str">
        <f>CONCATENATE(ROUND($D$5*0.6,0),"x5")</f>
        <v>48x5</v>
      </c>
      <c r="E9" s="37"/>
      <c r="F9" s="34"/>
    </row>
    <row r="10" spans="1:7" ht="13.8" x14ac:dyDescent="0.25">
      <c r="A10" s="51"/>
      <c r="B10" s="59"/>
      <c r="C10" s="58"/>
      <c r="D10" s="13" t="str">
        <f>CONCATENATE(ROUND($D$5*0.65,0),"x5")</f>
        <v>52x5</v>
      </c>
      <c r="E10" s="37"/>
      <c r="F10" s="34"/>
    </row>
    <row r="11" spans="1:7" ht="13.8" x14ac:dyDescent="0.25">
      <c r="A11" s="51"/>
      <c r="B11" s="59"/>
      <c r="C11" s="58"/>
      <c r="D11" s="13" t="str">
        <f>CONCATENATE(ROUND($D$5*0.7,0),"x5")</f>
        <v>56x5</v>
      </c>
      <c r="E11" s="37"/>
      <c r="F11" s="34"/>
    </row>
    <row r="12" spans="1:7" ht="13.8" x14ac:dyDescent="0.25">
      <c r="A12" s="51"/>
      <c r="B12" s="61"/>
      <c r="C12" s="56"/>
      <c r="D12" s="14" t="str">
        <f>CONCATENATE(ROUND($D$5*0.75,0),"x5")</f>
        <v>60x5</v>
      </c>
      <c r="E12" s="38"/>
      <c r="F12" s="39"/>
    </row>
    <row r="13" spans="1:7" ht="13.8" customHeight="1" thickBot="1" x14ac:dyDescent="0.3">
      <c r="A13" s="49"/>
      <c r="B13" s="19"/>
      <c r="C13" s="20"/>
      <c r="D13" s="23"/>
      <c r="E13" s="29"/>
      <c r="F13" s="20"/>
    </row>
    <row r="14" spans="1:7" s="7" customFormat="1" ht="26.4" customHeight="1" thickBot="1" x14ac:dyDescent="0.3">
      <c r="A14" s="11" t="s">
        <v>33</v>
      </c>
      <c r="B14" s="21" t="s">
        <v>12</v>
      </c>
      <c r="C14" s="22" t="s">
        <v>3</v>
      </c>
      <c r="D14" s="24" t="s">
        <v>14</v>
      </c>
      <c r="E14" s="27" t="s">
        <v>13</v>
      </c>
      <c r="F14" s="28"/>
      <c r="G14"/>
    </row>
    <row r="15" spans="1:7" ht="21" customHeight="1" x14ac:dyDescent="0.25">
      <c r="A15" s="50"/>
      <c r="B15" s="35">
        <f>ROUND($C$5*0.675,0)</f>
        <v>68</v>
      </c>
      <c r="C15" s="57" t="s">
        <v>4</v>
      </c>
      <c r="D15" s="13" t="str">
        <f>CONCATENATE(ROUND($D$5*0.6,0),"x3")</f>
        <v>48x3</v>
      </c>
      <c r="E15" s="37" t="s">
        <v>21</v>
      </c>
      <c r="F15" s="34"/>
    </row>
    <row r="16" spans="1:7" ht="13.8" x14ac:dyDescent="0.25">
      <c r="A16" s="51"/>
      <c r="B16" s="37"/>
      <c r="C16" s="58"/>
      <c r="D16" s="13" t="str">
        <f>CONCATENATE(ROUND($D$5*0.65,0),"x3")</f>
        <v>52x3</v>
      </c>
      <c r="E16" s="37"/>
      <c r="F16" s="34"/>
    </row>
    <row r="17" spans="1:7" ht="13.8" x14ac:dyDescent="0.25">
      <c r="A17" s="51"/>
      <c r="B17" s="37"/>
      <c r="C17" s="58"/>
      <c r="D17" s="13" t="str">
        <f>CONCATENATE(ROUND($D$5*0.7,0),"x3")</f>
        <v>56x3</v>
      </c>
      <c r="E17" s="37"/>
      <c r="F17" s="34"/>
    </row>
    <row r="18" spans="1:7" ht="13.8" x14ac:dyDescent="0.25">
      <c r="A18" s="51"/>
      <c r="B18" s="37"/>
      <c r="C18" s="58"/>
      <c r="D18" s="13" t="str">
        <f>CONCATENATE(ROUND($D$5*0.75,0),"x3")</f>
        <v>60x3</v>
      </c>
      <c r="E18" s="37"/>
      <c r="F18" s="34"/>
    </row>
    <row r="19" spans="1:7" ht="13.8" x14ac:dyDescent="0.25">
      <c r="A19" s="51"/>
      <c r="B19" s="38"/>
      <c r="C19" s="56"/>
      <c r="D19" s="14" t="str">
        <f>CONCATENATE(ROUND($D$5*0.8,0),"x3")</f>
        <v>64x3</v>
      </c>
      <c r="E19" s="38"/>
      <c r="F19" s="39"/>
    </row>
    <row r="20" spans="1:7" ht="13.8" thickBot="1" x14ac:dyDescent="0.3">
      <c r="A20" s="49"/>
      <c r="B20" s="19"/>
      <c r="C20" s="20"/>
      <c r="D20" s="23"/>
      <c r="E20" s="29"/>
      <c r="F20" s="20"/>
    </row>
    <row r="21" spans="1:7" s="7" customFormat="1" ht="26.4" customHeight="1" thickBot="1" x14ac:dyDescent="0.3">
      <c r="A21" s="11" t="s">
        <v>34</v>
      </c>
      <c r="B21" s="21" t="s">
        <v>12</v>
      </c>
      <c r="C21" s="22" t="s">
        <v>3</v>
      </c>
      <c r="D21" s="24" t="s">
        <v>14</v>
      </c>
      <c r="E21" s="27" t="s">
        <v>13</v>
      </c>
      <c r="F21" s="28"/>
      <c r="G21"/>
    </row>
    <row r="22" spans="1:7" ht="13.8" x14ac:dyDescent="0.25">
      <c r="A22" s="50"/>
      <c r="B22" s="35">
        <f>ROUND($C$5*0.75,0)</f>
        <v>75</v>
      </c>
      <c r="C22" s="57" t="s">
        <v>5</v>
      </c>
      <c r="D22" s="13" t="str">
        <f>CONCATENATE(ROUND($D$5*0.65,0),"x5")</f>
        <v>52x5</v>
      </c>
      <c r="E22" s="37" t="s">
        <v>22</v>
      </c>
      <c r="F22" s="34"/>
    </row>
    <row r="23" spans="1:7" ht="13.8" x14ac:dyDescent="0.25">
      <c r="A23" s="51"/>
      <c r="B23" s="37"/>
      <c r="C23" s="58"/>
      <c r="D23" s="13" t="str">
        <f>CONCATENATE(ROUND($D$5*0.7,0),"x4")</f>
        <v>56x4</v>
      </c>
      <c r="E23" s="37"/>
      <c r="F23" s="34"/>
    </row>
    <row r="24" spans="1:7" ht="13.8" x14ac:dyDescent="0.25">
      <c r="A24" s="51"/>
      <c r="B24" s="37"/>
      <c r="C24" s="58"/>
      <c r="D24" s="13" t="str">
        <f>CONCATENATE(ROUND($D$5*0.75,0),"x3")</f>
        <v>60x3</v>
      </c>
      <c r="E24" s="37"/>
      <c r="F24" s="34"/>
    </row>
    <row r="25" spans="1:7" ht="13.8" x14ac:dyDescent="0.25">
      <c r="A25" s="51"/>
      <c r="B25" s="37"/>
      <c r="C25" s="58"/>
      <c r="D25" s="13" t="str">
        <f>CONCATENATE(ROUND($D$5*0.8,0),"x2")</f>
        <v>64x2</v>
      </c>
      <c r="E25" s="37"/>
      <c r="F25" s="34"/>
    </row>
    <row r="26" spans="1:7" ht="13.8" x14ac:dyDescent="0.25">
      <c r="A26" s="51"/>
      <c r="B26" s="38"/>
      <c r="C26" s="56"/>
      <c r="D26" s="14" t="str">
        <f>CONCATENATE(ROUND($D$5*0.85,0),"x1+")</f>
        <v>68x1+</v>
      </c>
      <c r="E26" s="38"/>
      <c r="F26" s="39"/>
    </row>
    <row r="27" spans="1:7" ht="13.8" thickBot="1" x14ac:dyDescent="0.3">
      <c r="A27" s="52"/>
      <c r="B27" s="19"/>
      <c r="C27" s="20"/>
      <c r="D27" s="23"/>
      <c r="E27" s="29"/>
      <c r="F27" s="20"/>
    </row>
    <row r="28" spans="1:7" s="7" customFormat="1" ht="26.4" customHeight="1" thickBot="1" x14ac:dyDescent="0.3">
      <c r="A28" s="11" t="s">
        <v>35</v>
      </c>
      <c r="B28" s="21" t="s">
        <v>12</v>
      </c>
      <c r="C28" s="22" t="s">
        <v>3</v>
      </c>
      <c r="D28" s="24" t="s">
        <v>14</v>
      </c>
      <c r="E28" s="27" t="s">
        <v>13</v>
      </c>
      <c r="F28" s="28"/>
      <c r="G28"/>
    </row>
    <row r="29" spans="1:7" ht="52.8" customHeight="1" x14ac:dyDescent="0.25">
      <c r="A29" s="54" t="s">
        <v>29</v>
      </c>
      <c r="B29" s="16">
        <f>ROUND($C$5*0.6,0)</f>
        <v>60</v>
      </c>
      <c r="C29" s="17" t="s">
        <v>7</v>
      </c>
      <c r="D29" s="14">
        <f>ROUND($D$5*0.6,0)</f>
        <v>48</v>
      </c>
      <c r="E29" s="55" t="s">
        <v>30</v>
      </c>
      <c r="F29" s="43"/>
    </row>
    <row r="30" spans="1:7" ht="13.8" thickBot="1" x14ac:dyDescent="0.3">
      <c r="A30" s="49"/>
      <c r="B30" s="19"/>
      <c r="C30" s="20"/>
      <c r="D30" s="23"/>
      <c r="E30" s="29"/>
      <c r="F30" s="20"/>
    </row>
    <row r="31" spans="1:7" s="7" customFormat="1" ht="26.4" customHeight="1" thickBot="1" x14ac:dyDescent="0.3">
      <c r="A31" s="11" t="s">
        <v>36</v>
      </c>
      <c r="B31" s="21" t="s">
        <v>12</v>
      </c>
      <c r="C31" s="22" t="s">
        <v>3</v>
      </c>
      <c r="D31" s="24" t="s">
        <v>14</v>
      </c>
      <c r="E31" s="27" t="s">
        <v>13</v>
      </c>
      <c r="F31" s="28"/>
      <c r="G31"/>
    </row>
    <row r="32" spans="1:7" ht="13.8" x14ac:dyDescent="0.25">
      <c r="A32" s="50"/>
      <c r="B32" s="35">
        <f>ROUND($C$5*0.65,0)</f>
        <v>65</v>
      </c>
      <c r="C32" s="57" t="s">
        <v>6</v>
      </c>
      <c r="D32" s="13" t="str">
        <f>CONCATENATE(ROUND($D$5*0.6,0),"x4")</f>
        <v>48x4</v>
      </c>
      <c r="E32" s="35" t="s">
        <v>21</v>
      </c>
      <c r="F32" s="36"/>
    </row>
    <row r="33" spans="1:7" ht="13.8" x14ac:dyDescent="0.25">
      <c r="A33" s="51"/>
      <c r="B33" s="37"/>
      <c r="C33" s="58"/>
      <c r="D33" s="13" t="str">
        <f>CONCATENATE(ROUND($D$5*0.675,0),"x4")</f>
        <v>54x4</v>
      </c>
      <c r="E33" s="37"/>
      <c r="F33" s="34"/>
    </row>
    <row r="34" spans="1:7" ht="13.8" x14ac:dyDescent="0.25">
      <c r="A34" s="51"/>
      <c r="B34" s="37"/>
      <c r="C34" s="58"/>
      <c r="D34" s="13" t="str">
        <f>CONCATENATE(ROUND($D$5*0.75,0),"x4")</f>
        <v>60x4</v>
      </c>
      <c r="E34" s="37"/>
      <c r="F34" s="34"/>
    </row>
    <row r="35" spans="1:7" ht="14.4" thickBot="1" x14ac:dyDescent="0.3">
      <c r="A35" s="51"/>
      <c r="B35" s="38"/>
      <c r="C35" s="56"/>
      <c r="D35" s="14" t="str">
        <f>CONCATENATE(ROUND($D$5*0.825,0),"x4")</f>
        <v>66x4</v>
      </c>
      <c r="E35" s="25"/>
      <c r="F35" s="26"/>
    </row>
    <row r="36" spans="1:7" ht="13.8" thickBot="1" x14ac:dyDescent="0.3">
      <c r="A36" s="49"/>
      <c r="B36" s="19"/>
      <c r="C36" s="20"/>
      <c r="D36" s="23"/>
      <c r="E36" s="40"/>
      <c r="F36" s="41"/>
    </row>
    <row r="37" spans="1:7" s="6" customFormat="1" ht="27.6" customHeight="1" thickBot="1" x14ac:dyDescent="0.3">
      <c r="A37" s="11" t="s">
        <v>37</v>
      </c>
      <c r="B37" s="21" t="s">
        <v>12</v>
      </c>
      <c r="C37" s="22" t="s">
        <v>3</v>
      </c>
      <c r="D37" s="24" t="s">
        <v>14</v>
      </c>
      <c r="E37" s="27" t="s">
        <v>13</v>
      </c>
      <c r="F37" s="28"/>
      <c r="G37"/>
    </row>
    <row r="38" spans="1:7" ht="13.8" x14ac:dyDescent="0.25">
      <c r="A38" s="50"/>
      <c r="B38" s="35">
        <f>ROUND($C$5*0.725,0)</f>
        <v>73</v>
      </c>
      <c r="C38" s="57" t="s">
        <v>8</v>
      </c>
      <c r="D38" s="13" t="str">
        <f>CONCATENATE(ROUND($D$5*0.65,0),"x3")</f>
        <v>52x3</v>
      </c>
      <c r="E38" s="35" t="s">
        <v>22</v>
      </c>
      <c r="F38" s="36"/>
    </row>
    <row r="39" spans="1:7" ht="13.8" x14ac:dyDescent="0.25">
      <c r="A39" s="51"/>
      <c r="B39" s="37"/>
      <c r="C39" s="58"/>
      <c r="D39" s="13" t="str">
        <f>CONCATENATE(ROUND($D$5*0.725,0),"x3")</f>
        <v>58x3</v>
      </c>
      <c r="E39" s="37"/>
      <c r="F39" s="34"/>
    </row>
    <row r="40" spans="1:7" ht="13.8" x14ac:dyDescent="0.25">
      <c r="A40" s="51"/>
      <c r="B40" s="37"/>
      <c r="C40" s="58"/>
      <c r="D40" s="13" t="str">
        <f>CONCATENATE(ROUND($D$5*0.8,0),"x2")</f>
        <v>64x2</v>
      </c>
      <c r="E40" s="37"/>
      <c r="F40" s="34"/>
    </row>
    <row r="41" spans="1:7" ht="13.8" x14ac:dyDescent="0.25">
      <c r="A41" s="51"/>
      <c r="B41" s="38"/>
      <c r="C41" s="56"/>
      <c r="D41" s="14" t="str">
        <f>CONCATENATE(ROUND($D$5*0.875,0),"x2")</f>
        <v>70x2</v>
      </c>
      <c r="E41" s="38"/>
      <c r="F41" s="39"/>
    </row>
    <row r="42" spans="1:7" ht="13.8" thickBot="1" x14ac:dyDescent="0.3">
      <c r="A42" s="49"/>
      <c r="B42" s="19"/>
      <c r="C42" s="20"/>
      <c r="D42" s="23"/>
      <c r="E42" s="29"/>
      <c r="F42" s="20"/>
    </row>
    <row r="43" spans="1:7" s="6" customFormat="1" ht="27" customHeight="1" thickBot="1" x14ac:dyDescent="0.3">
      <c r="A43" s="11" t="s">
        <v>38</v>
      </c>
      <c r="B43" s="21" t="s">
        <v>12</v>
      </c>
      <c r="C43" s="22" t="s">
        <v>3</v>
      </c>
      <c r="D43" s="24" t="s">
        <v>14</v>
      </c>
      <c r="E43" s="27" t="s">
        <v>13</v>
      </c>
      <c r="F43" s="28"/>
      <c r="G43"/>
    </row>
    <row r="44" spans="1:7" ht="13.8" x14ac:dyDescent="0.25">
      <c r="A44" s="50"/>
      <c r="B44" s="35">
        <f>ROUND($C$5*0.8,0)</f>
        <v>80</v>
      </c>
      <c r="C44" s="57" t="s">
        <v>8</v>
      </c>
      <c r="D44" s="13" t="str">
        <f>CONCATENATE(ROUND($D$5*0.7,0),"x4")</f>
        <v>56x4</v>
      </c>
      <c r="E44" s="35" t="s">
        <v>23</v>
      </c>
      <c r="F44" s="36"/>
    </row>
    <row r="45" spans="1:7" ht="13.8" x14ac:dyDescent="0.25">
      <c r="A45" s="51"/>
      <c r="B45" s="37"/>
      <c r="C45" s="58"/>
      <c r="D45" s="13" t="str">
        <f>CONCATENATE(ROUND($D$5*0.775,0),"x3")</f>
        <v>62x3</v>
      </c>
      <c r="E45" s="37"/>
      <c r="F45" s="34"/>
    </row>
    <row r="46" spans="1:7" ht="13.8" x14ac:dyDescent="0.25">
      <c r="A46" s="51"/>
      <c r="B46" s="37"/>
      <c r="C46" s="58"/>
      <c r="D46" s="13" t="str">
        <f>CONCATENATE(ROUND($D$5*0.85,0),"x2")</f>
        <v>68x2</v>
      </c>
      <c r="E46" s="37"/>
      <c r="F46" s="34"/>
    </row>
    <row r="47" spans="1:7" ht="13.8" x14ac:dyDescent="0.25">
      <c r="A47" s="51"/>
      <c r="B47" s="38"/>
      <c r="C47" s="56"/>
      <c r="D47" s="14" t="str">
        <f>CONCATENATE(ROUND($D$5*0.925,0),"x1+")</f>
        <v>74x1+</v>
      </c>
      <c r="E47" s="38"/>
      <c r="F47" s="39"/>
    </row>
    <row r="48" spans="1:7" ht="13.8" thickBot="1" x14ac:dyDescent="0.3">
      <c r="A48" s="52"/>
      <c r="B48" s="19"/>
      <c r="C48" s="20"/>
      <c r="D48" s="23"/>
      <c r="E48" s="29"/>
      <c r="F48" s="20"/>
    </row>
    <row r="49" spans="1:7" s="6" customFormat="1" ht="16.2" thickBot="1" x14ac:dyDescent="0.3">
      <c r="A49" s="11" t="s">
        <v>39</v>
      </c>
      <c r="B49" s="21" t="s">
        <v>12</v>
      </c>
      <c r="C49" s="22" t="s">
        <v>3</v>
      </c>
      <c r="D49" s="24" t="s">
        <v>14</v>
      </c>
      <c r="E49" s="27" t="s">
        <v>18</v>
      </c>
      <c r="F49" s="28"/>
      <c r="G49"/>
    </row>
    <row r="50" spans="1:7" ht="52.8" customHeight="1" x14ac:dyDescent="0.25">
      <c r="A50" s="54" t="s">
        <v>29</v>
      </c>
      <c r="B50" s="16">
        <f>ROUND($C$5*0.65,0)</f>
        <v>65</v>
      </c>
      <c r="C50" s="17" t="s">
        <v>7</v>
      </c>
      <c r="D50" s="14" t="str">
        <f>CONCATENATE(ROUND($D$5*0.65,0),"x3 x3")</f>
        <v>52x3 x3</v>
      </c>
      <c r="E50" s="55" t="s">
        <v>31</v>
      </c>
      <c r="F50" s="43"/>
    </row>
    <row r="51" spans="1:7" ht="13.8" thickBot="1" x14ac:dyDescent="0.3">
      <c r="A51" s="52"/>
      <c r="B51" s="19"/>
      <c r="C51" s="20"/>
      <c r="D51" s="23"/>
      <c r="E51" s="29"/>
      <c r="F51" s="20"/>
    </row>
    <row r="52" spans="1:7" s="6" customFormat="1" ht="27" customHeight="1" thickBot="1" x14ac:dyDescent="0.3">
      <c r="A52" s="11" t="s">
        <v>40</v>
      </c>
      <c r="B52" s="21" t="s">
        <v>12</v>
      </c>
      <c r="C52" s="22" t="s">
        <v>3</v>
      </c>
      <c r="D52" s="24" t="s">
        <v>14</v>
      </c>
      <c r="E52" s="27" t="s">
        <v>13</v>
      </c>
      <c r="F52" s="28"/>
      <c r="G52"/>
    </row>
    <row r="53" spans="1:7" ht="13.8" x14ac:dyDescent="0.25">
      <c r="A53" s="50"/>
      <c r="B53" s="35">
        <f>ROUND($C$5*0.7,0)</f>
        <v>70</v>
      </c>
      <c r="C53" s="57" t="s">
        <v>9</v>
      </c>
      <c r="D53" s="13" t="str">
        <f>CONCATENATE(ROUND($D$5*0.65,0),"x3")</f>
        <v>52x3</v>
      </c>
      <c r="E53" s="35" t="s">
        <v>22</v>
      </c>
      <c r="F53" s="36"/>
    </row>
    <row r="54" spans="1:7" ht="13.8" x14ac:dyDescent="0.25">
      <c r="A54" s="51"/>
      <c r="B54" s="37"/>
      <c r="C54" s="58"/>
      <c r="D54" s="13" t="str">
        <f>CONCATENATE(ROUND($D$5*0.75,0),"x3")</f>
        <v>60x3</v>
      </c>
      <c r="E54" s="37"/>
      <c r="F54" s="34"/>
    </row>
    <row r="55" spans="1:7" ht="14.4" thickBot="1" x14ac:dyDescent="0.3">
      <c r="A55" s="51"/>
      <c r="B55" s="38"/>
      <c r="C55" s="56"/>
      <c r="D55" s="14" t="str">
        <f>CONCATENATE(ROUND($D$5*0.85,0),"x3")</f>
        <v>68x3</v>
      </c>
      <c r="E55" s="25"/>
      <c r="F55" s="26"/>
    </row>
    <row r="56" spans="1:7" ht="13.8" thickBot="1" x14ac:dyDescent="0.3">
      <c r="A56" s="52"/>
      <c r="B56" s="19"/>
      <c r="C56" s="20"/>
      <c r="D56" s="23"/>
      <c r="E56" s="40"/>
      <c r="F56" s="41"/>
    </row>
    <row r="57" spans="1:7" s="6" customFormat="1" ht="16.2" customHeight="1" thickBot="1" x14ac:dyDescent="0.3">
      <c r="A57" s="11" t="s">
        <v>41</v>
      </c>
      <c r="B57" s="21" t="s">
        <v>12</v>
      </c>
      <c r="C57" s="22" t="s">
        <v>3</v>
      </c>
      <c r="D57" s="24" t="s">
        <v>14</v>
      </c>
      <c r="E57" s="27" t="s">
        <v>13</v>
      </c>
      <c r="F57" s="28"/>
      <c r="G57"/>
    </row>
    <row r="58" spans="1:7" ht="13.8" x14ac:dyDescent="0.25">
      <c r="A58" s="50"/>
      <c r="B58" s="35">
        <f>ROUND($C$5*0.775,0)</f>
        <v>78</v>
      </c>
      <c r="C58" s="57" t="s">
        <v>10</v>
      </c>
      <c r="D58" s="13" t="str">
        <f>CONCATENATE(ROUND($D$5*0.7,0),"x2")</f>
        <v>56x2</v>
      </c>
      <c r="E58" s="35" t="s">
        <v>23</v>
      </c>
      <c r="F58" s="36"/>
    </row>
    <row r="59" spans="1:7" ht="13.8" x14ac:dyDescent="0.25">
      <c r="A59" s="51"/>
      <c r="B59" s="37"/>
      <c r="C59" s="58"/>
      <c r="D59" s="13" t="str">
        <f>CONCATENATE(ROUND($D$5*0.8,0),"x2")</f>
        <v>64x2</v>
      </c>
      <c r="E59" s="37"/>
      <c r="F59" s="34"/>
    </row>
    <row r="60" spans="1:7" ht="14.4" thickBot="1" x14ac:dyDescent="0.3">
      <c r="A60" s="51"/>
      <c r="B60" s="38"/>
      <c r="C60" s="56"/>
      <c r="D60" s="14" t="str">
        <f>CONCATENATE(ROUND($D$5*0.9,0),"x2")</f>
        <v>72x2</v>
      </c>
      <c r="E60" s="25"/>
      <c r="F60" s="26"/>
    </row>
    <row r="61" spans="1:7" ht="13.8" thickBot="1" x14ac:dyDescent="0.3">
      <c r="A61" s="53"/>
      <c r="B61" s="19"/>
      <c r="C61" s="20"/>
      <c r="D61" s="23"/>
      <c r="E61" s="40"/>
      <c r="F61" s="41"/>
    </row>
    <row r="62" spans="1:7" s="6" customFormat="1" ht="27.6" customHeight="1" thickBot="1" x14ac:dyDescent="0.3">
      <c r="A62" s="42" t="s">
        <v>42</v>
      </c>
      <c r="B62" s="21" t="s">
        <v>12</v>
      </c>
      <c r="C62" s="22" t="s">
        <v>3</v>
      </c>
      <c r="D62" s="24" t="s">
        <v>14</v>
      </c>
      <c r="E62" s="27" t="s">
        <v>13</v>
      </c>
      <c r="F62" s="28"/>
      <c r="G62"/>
    </row>
    <row r="63" spans="1:7" ht="13.8" x14ac:dyDescent="0.25">
      <c r="A63" s="51"/>
      <c r="B63" s="35">
        <f>ROUND($C$5*0.85,0)</f>
        <v>85</v>
      </c>
      <c r="C63" s="57" t="s">
        <v>11</v>
      </c>
      <c r="D63" s="13" t="str">
        <f>CONCATENATE(ROUND($D$5*0.75,0),"x3")</f>
        <v>60x3</v>
      </c>
      <c r="E63" s="35" t="s">
        <v>24</v>
      </c>
      <c r="F63" s="36"/>
    </row>
    <row r="64" spans="1:7" ht="13.8" x14ac:dyDescent="0.25">
      <c r="A64" s="51"/>
      <c r="B64" s="37"/>
      <c r="C64" s="58"/>
      <c r="D64" s="13" t="str">
        <f>CONCATENATE(ROUND($D$5*0.85,0),"x2")</f>
        <v>68x2</v>
      </c>
      <c r="E64" s="37"/>
      <c r="F64" s="34"/>
    </row>
    <row r="65" spans="1:7" ht="14.4" thickBot="1" x14ac:dyDescent="0.3">
      <c r="A65" s="51"/>
      <c r="B65" s="38"/>
      <c r="C65" s="56"/>
      <c r="D65" s="14" t="str">
        <f>CONCATENATE(ROUND($D$5*0.95,0),"x1+")</f>
        <v>76x1+</v>
      </c>
      <c r="E65" s="25"/>
      <c r="F65" s="26"/>
    </row>
    <row r="66" spans="1:7" ht="13.8" thickBot="1" x14ac:dyDescent="0.3">
      <c r="A66" s="52"/>
      <c r="B66" s="19"/>
      <c r="C66" s="20"/>
      <c r="D66" s="23"/>
      <c r="E66" s="40"/>
      <c r="F66" s="41"/>
    </row>
    <row r="67" spans="1:7" s="6" customFormat="1" ht="16.2" thickBot="1" x14ac:dyDescent="0.3">
      <c r="A67" s="11" t="s">
        <v>43</v>
      </c>
      <c r="B67" s="21" t="s">
        <v>12</v>
      </c>
      <c r="C67" s="22" t="s">
        <v>3</v>
      </c>
      <c r="D67" s="24" t="s">
        <v>14</v>
      </c>
      <c r="E67" s="27" t="s">
        <v>18</v>
      </c>
      <c r="F67" s="28"/>
    </row>
    <row r="68" spans="1:7" ht="13.8" x14ac:dyDescent="0.25">
      <c r="A68" s="54" t="s">
        <v>29</v>
      </c>
      <c r="B68" s="16">
        <f>ROUND($C$5*0.7,0)</f>
        <v>70</v>
      </c>
      <c r="C68" s="17" t="s">
        <v>7</v>
      </c>
      <c r="D68" s="14" t="str">
        <f>CONCATENATE(ROUND($D$5*0.7,0), " ", "3x3")</f>
        <v>56 3x3</v>
      </c>
      <c r="E68" s="33" t="s">
        <v>19</v>
      </c>
      <c r="F68" s="32"/>
    </row>
    <row r="69" spans="1:7" ht="13.8" thickBot="1" x14ac:dyDescent="0.3">
      <c r="A69" s="53"/>
      <c r="B69" s="19"/>
      <c r="C69" s="20"/>
      <c r="D69" s="23"/>
      <c r="E69" s="29"/>
      <c r="F69" s="20"/>
    </row>
    <row r="70" spans="1:7" s="6" customFormat="1" ht="31.2" customHeight="1" thickBot="1" x14ac:dyDescent="0.3">
      <c r="A70" s="42" t="s">
        <v>44</v>
      </c>
      <c r="B70" s="27" t="s">
        <v>16</v>
      </c>
      <c r="C70" s="28"/>
      <c r="D70" s="24" t="s">
        <v>17</v>
      </c>
      <c r="E70" s="27" t="s">
        <v>13</v>
      </c>
      <c r="F70" s="28"/>
      <c r="G70"/>
    </row>
    <row r="71" spans="1:7" ht="14.4" thickBot="1" x14ac:dyDescent="0.3">
      <c r="A71" s="51"/>
      <c r="B71" s="25" t="s">
        <v>25</v>
      </c>
      <c r="C71" s="26"/>
      <c r="D71" s="15"/>
      <c r="E71" s="30" t="s">
        <v>25</v>
      </c>
      <c r="F71" s="31"/>
    </row>
  </sheetData>
  <mergeCells count="48">
    <mergeCell ref="C22:C26"/>
    <mergeCell ref="B22:B26"/>
    <mergeCell ref="B15:B19"/>
    <mergeCell ref="C15:C19"/>
    <mergeCell ref="B8:B12"/>
    <mergeCell ref="C8:C12"/>
    <mergeCell ref="B44:B47"/>
    <mergeCell ref="C44:C47"/>
    <mergeCell ref="B38:B41"/>
    <mergeCell ref="C38:C41"/>
    <mergeCell ref="B32:B35"/>
    <mergeCell ref="C32:C35"/>
    <mergeCell ref="C53:C55"/>
    <mergeCell ref="B53:B55"/>
    <mergeCell ref="B58:B60"/>
    <mergeCell ref="C58:C60"/>
    <mergeCell ref="B63:B65"/>
    <mergeCell ref="C63:C65"/>
    <mergeCell ref="E14:F14"/>
    <mergeCell ref="E7:F7"/>
    <mergeCell ref="E8:F12"/>
    <mergeCell ref="E50:F50"/>
    <mergeCell ref="E29:F29"/>
    <mergeCell ref="E44:F47"/>
    <mergeCell ref="E22:F26"/>
    <mergeCell ref="E15:F19"/>
    <mergeCell ref="E21:F21"/>
    <mergeCell ref="E37:F37"/>
    <mergeCell ref="E38:F41"/>
    <mergeCell ref="E31:F31"/>
    <mergeCell ref="E32:F35"/>
    <mergeCell ref="E28:F28"/>
    <mergeCell ref="B70:C70"/>
    <mergeCell ref="B71:C71"/>
    <mergeCell ref="E70:F70"/>
    <mergeCell ref="E71:F71"/>
    <mergeCell ref="E67:F67"/>
    <mergeCell ref="E68:F68"/>
    <mergeCell ref="E62:F62"/>
    <mergeCell ref="E63:F65"/>
    <mergeCell ref="E58:F60"/>
    <mergeCell ref="E57:F57"/>
    <mergeCell ref="E52:F52"/>
    <mergeCell ref="E53:F55"/>
    <mergeCell ref="E49:F49"/>
    <mergeCell ref="E43:F43"/>
    <mergeCell ref="A2:F2"/>
    <mergeCell ref="A1:F1"/>
  </mergeCells>
  <hyperlinks>
    <hyperlink ref="A1" r:id="rId1" xr:uid="{7FE98BFA-7DA9-420D-9EBA-3349EED8FE6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Cowboy Method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2020-12-08T12:11:10Z</dcterms:modified>
</cp:coreProperties>
</file>