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orta\Downloads\"/>
    </mc:Choice>
  </mc:AlternateContent>
  <xr:revisionPtr revIDLastSave="0" documentId="13_ncr:1_{7481655A-EFFF-4DC0-AD5B-18390E22FA1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Ciclo Introduccion" sheetId="1" r:id="rId1"/>
    <sheet name="Ciclo base" sheetId="2" r:id="rId2"/>
    <sheet name="Ciclo de transición" sheetId="3" r:id="rId3"/>
    <sheet name="Ciclo intensidad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6" i="1" l="1"/>
  <c r="C10" i="1"/>
  <c r="E10" i="1" s="1"/>
  <c r="G10" i="1" s="1"/>
  <c r="G6" i="1"/>
  <c r="E37" i="4" s="1"/>
  <c r="E17" i="2" l="1"/>
  <c r="E16" i="1"/>
  <c r="G16" i="1" s="1"/>
  <c r="G6" i="2" s="1"/>
  <c r="C8" i="2" s="1"/>
  <c r="E8" i="2" s="1"/>
  <c r="G8" i="2" s="1"/>
  <c r="I8" i="2" s="1"/>
  <c r="D31" i="4"/>
  <c r="F31" i="4"/>
  <c r="D34" i="4"/>
  <c r="H10" i="4"/>
  <c r="H24" i="4"/>
  <c r="H11" i="1"/>
  <c r="F14" i="1"/>
  <c r="D17" i="1"/>
  <c r="D11" i="4"/>
  <c r="F18" i="4"/>
  <c r="D25" i="4"/>
  <c r="D12" i="1"/>
  <c r="H14" i="1"/>
  <c r="F17" i="1"/>
  <c r="D9" i="2"/>
  <c r="D12" i="2" s="1"/>
  <c r="D15" i="2" s="1"/>
  <c r="F11" i="4"/>
  <c r="D16" i="4"/>
  <c r="H18" i="4"/>
  <c r="F25" i="4"/>
  <c r="D29" i="4"/>
  <c r="H31" i="4"/>
  <c r="F12" i="1"/>
  <c r="H17" i="1"/>
  <c r="F9" i="2"/>
  <c r="F12" i="2" s="1"/>
  <c r="F15" i="2" s="1"/>
  <c r="D17" i="3"/>
  <c r="D9" i="4"/>
  <c r="H11" i="4"/>
  <c r="F16" i="4"/>
  <c r="D19" i="4"/>
  <c r="D23" i="4"/>
  <c r="H25" i="4"/>
  <c r="F29" i="4"/>
  <c r="D14" i="1"/>
  <c r="D18" i="4"/>
  <c r="H12" i="1"/>
  <c r="H9" i="2"/>
  <c r="H12" i="2" s="1"/>
  <c r="H15" i="2" s="1"/>
  <c r="F17" i="3"/>
  <c r="F9" i="4"/>
  <c r="D12" i="4"/>
  <c r="H16" i="4"/>
  <c r="F19" i="4"/>
  <c r="F23" i="4"/>
  <c r="D26" i="4"/>
  <c r="H29" i="4"/>
  <c r="D13" i="1"/>
  <c r="J9" i="2"/>
  <c r="J12" i="2" s="1"/>
  <c r="J15" i="2" s="1"/>
  <c r="D13" i="3"/>
  <c r="H17" i="3"/>
  <c r="H9" i="4"/>
  <c r="F12" i="4"/>
  <c r="D17" i="4"/>
  <c r="H19" i="4"/>
  <c r="H23" i="4"/>
  <c r="F26" i="4"/>
  <c r="D30" i="4"/>
  <c r="D35" i="4"/>
  <c r="F11" i="1"/>
  <c r="F13" i="1"/>
  <c r="F13" i="3"/>
  <c r="D10" i="4"/>
  <c r="F13" i="4"/>
  <c r="F17" i="4"/>
  <c r="D20" i="4"/>
  <c r="D24" i="4"/>
  <c r="H26" i="4"/>
  <c r="F30" i="4"/>
  <c r="D11" i="1"/>
  <c r="H13" i="1"/>
  <c r="H13" i="3"/>
  <c r="F10" i="4"/>
  <c r="H17" i="4"/>
  <c r="F20" i="4"/>
  <c r="F24" i="4"/>
  <c r="H30" i="4"/>
  <c r="C11" i="2" l="1"/>
  <c r="E11" i="2" s="1"/>
  <c r="G11" i="2" s="1"/>
  <c r="I11" i="2" s="1"/>
  <c r="C14" i="2" l="1"/>
  <c r="E14" i="2" s="1"/>
  <c r="G14" i="2" s="1"/>
  <c r="I14" i="2" s="1"/>
  <c r="C17" i="2" s="1"/>
  <c r="G8" i="3" s="1"/>
  <c r="C11" i="3" s="1"/>
  <c r="E11" i="3" s="1"/>
  <c r="G11" i="3" s="1"/>
  <c r="C15" i="3" l="1"/>
  <c r="E15" i="3" s="1"/>
  <c r="G15" i="3" s="1"/>
  <c r="G6" i="4" s="1"/>
  <c r="C8" i="4" s="1"/>
  <c r="C15" i="4" s="1"/>
  <c r="E8" i="4" l="1"/>
  <c r="G8" i="4" s="1"/>
  <c r="C22" i="4"/>
  <c r="E15" i="4"/>
  <c r="G15" i="4" s="1"/>
  <c r="C28" i="4" l="1"/>
  <c r="E28" i="4" s="1"/>
  <c r="G28" i="4" s="1"/>
  <c r="E22" i="4"/>
  <c r="G22" i="4" s="1"/>
  <c r="C37" i="4" l="1"/>
  <c r="C33" i="4"/>
</calcChain>
</file>

<file path=xl/sharedStrings.xml><?xml version="1.0" encoding="utf-8"?>
<sst xmlns="http://schemas.openxmlformats.org/spreadsheetml/2006/main" count="118" uniqueCount="41">
  <si>
    <t>3x8</t>
  </si>
  <si>
    <t>4x5</t>
  </si>
  <si>
    <t>5x</t>
  </si>
  <si>
    <t>3x</t>
  </si>
  <si>
    <t>2x2</t>
  </si>
  <si>
    <t>1x</t>
  </si>
  <si>
    <t>4x9</t>
  </si>
  <si>
    <t>5x7</t>
  </si>
  <si>
    <t>7x5</t>
  </si>
  <si>
    <t>10x3</t>
  </si>
  <si>
    <t>Power Clean</t>
  </si>
  <si>
    <t>8x3</t>
  </si>
  <si>
    <t>12x2</t>
  </si>
  <si>
    <t>3x4</t>
  </si>
  <si>
    <t>5x4</t>
  </si>
  <si>
    <t>2x5</t>
  </si>
  <si>
    <t>3x3</t>
  </si>
  <si>
    <t>2x4</t>
  </si>
  <si>
    <t>5x5</t>
  </si>
  <si>
    <t>2x3</t>
  </si>
  <si>
    <t>4x3</t>
  </si>
  <si>
    <t>4x4</t>
  </si>
  <si>
    <t>WWW.BIBLIOTECADERUTINAS.COM</t>
  </si>
  <si>
    <t>CICLO DE INTRODUCCIÓN (SEMANAS 1 Y 2)</t>
  </si>
  <si>
    <t>Using Kilograms - Click to Change</t>
  </si>
  <si>
    <t>FECHA INICIO</t>
  </si>
  <si>
    <t>1RM SENTADILLA</t>
  </si>
  <si>
    <t>1x3</t>
  </si>
  <si>
    <t>1x5</t>
  </si>
  <si>
    <t>Semana</t>
  </si>
  <si>
    <t>CICLO BASE (SEMANAS 3 a 6)</t>
  </si>
  <si>
    <t>CICLO TRANSICIÓN (SEMANAS 7 y 8)</t>
  </si>
  <si>
    <t>1RM Power Clean</t>
  </si>
  <si>
    <t>1RM Sentadilla en cajon</t>
  </si>
  <si>
    <t>Fecha inicio</t>
  </si>
  <si>
    <t>NUEVO 1RM DEL CICLO BASE</t>
  </si>
  <si>
    <t>Sentadilla negativa</t>
  </si>
  <si>
    <t>Sentadilla en cajon</t>
  </si>
  <si>
    <t>1x1</t>
  </si>
  <si>
    <t>CICLO DE INTENSIDAD (SEMANAS 9 A 13)</t>
  </si>
  <si>
    <t>1x4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</si>
</sst>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-mmm\-yyyy"/>
  </numFmts>
  <fonts count="22" x14ac:knownFonts="1">
    <font>
      <sz val="10"/>
      <color rgb="FF000000"/>
      <name val="Arial"/>
    </font>
    <font>
      <sz val="10"/>
      <name val="Arial"/>
    </font>
    <font>
      <sz val="10"/>
      <name val="Arial"/>
    </font>
    <font>
      <b/>
      <sz val="12"/>
      <name val="Verdana"/>
    </font>
    <font>
      <u/>
      <sz val="10"/>
      <color rgb="FF0000FF"/>
      <name val="Arial"/>
    </font>
    <font>
      <u/>
      <sz val="10"/>
      <color rgb="FF0000FF"/>
      <name val="Arial"/>
    </font>
    <font>
      <u/>
      <sz val="10"/>
      <color rgb="FF000000"/>
      <name val="Arial"/>
    </font>
    <font>
      <b/>
      <sz val="10"/>
      <name val="Arial"/>
    </font>
    <font>
      <sz val="10"/>
      <color rgb="FFFFFFFF"/>
      <name val="Arial"/>
    </font>
    <font>
      <sz val="14"/>
      <color rgb="FFFFFFFF"/>
      <name val="Verdana"/>
    </font>
    <font>
      <sz val="10"/>
      <name val="Verdana"/>
    </font>
    <font>
      <sz val="14"/>
      <color rgb="FFFFFFFF"/>
      <name val="Trebuchet MS"/>
    </font>
    <font>
      <sz val="10"/>
      <color rgb="FF0000FF"/>
      <name val="Arial"/>
    </font>
    <font>
      <u/>
      <sz val="10"/>
      <color theme="10"/>
      <name val="Arial"/>
    </font>
    <font>
      <b/>
      <u/>
      <sz val="10"/>
      <color theme="10"/>
      <name val="Arial"/>
      <family val="2"/>
    </font>
    <font>
      <b/>
      <sz val="10"/>
      <color rgb="FF000000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14"/>
      <color theme="0"/>
      <name val="Arial"/>
      <family val="2"/>
    </font>
    <font>
      <sz val="10"/>
      <name val="Verdana"/>
      <family val="2"/>
    </font>
    <font>
      <sz val="10"/>
      <name val="Arial"/>
      <family val="2"/>
    </font>
    <font>
      <b/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E3EDE3"/>
        <bgColor rgb="FFE3EDE3"/>
      </patternFill>
    </fill>
    <fill>
      <patternFill patternType="solid">
        <fgColor rgb="FF808080"/>
        <bgColor rgb="FF808080"/>
      </patternFill>
    </fill>
    <fill>
      <patternFill patternType="solid">
        <fgColor rgb="FFEAEAEA"/>
        <bgColor rgb="FFEAEAEA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3EDE3"/>
      </patternFill>
    </fill>
  </fills>
  <borders count="51">
    <border>
      <left/>
      <right/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/>
      <bottom/>
      <diagonal/>
    </border>
    <border>
      <left/>
      <right/>
      <top/>
      <bottom style="medium">
        <color rgb="FF808080"/>
      </bottom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/>
      <right/>
      <top/>
      <bottom style="thin">
        <color rgb="FFC0C0C0"/>
      </bottom>
      <diagonal/>
    </border>
    <border>
      <left/>
      <right style="thin">
        <color rgb="FF808080"/>
      </right>
      <top/>
      <bottom style="thin">
        <color rgb="FFC0C0C0"/>
      </bottom>
      <diagonal/>
    </border>
    <border>
      <left/>
      <right style="medium">
        <color rgb="FF808080"/>
      </right>
      <top/>
      <bottom style="thin">
        <color rgb="FFC0C0C0"/>
      </bottom>
      <diagonal/>
    </border>
    <border>
      <left/>
      <right style="medium">
        <color rgb="FF808080"/>
      </right>
      <top/>
      <bottom/>
      <diagonal/>
    </border>
    <border>
      <left style="thin">
        <color rgb="FFC0C0C0"/>
      </left>
      <right style="thin">
        <color rgb="FF80808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medium">
        <color rgb="FF80808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medium">
        <color rgb="FF808080"/>
      </bottom>
      <diagonal/>
    </border>
    <border>
      <left style="thin">
        <color rgb="FFC0C0C0"/>
      </left>
      <right style="thin">
        <color rgb="FF808080"/>
      </right>
      <top style="thin">
        <color rgb="FFC0C0C0"/>
      </top>
      <bottom style="medium">
        <color rgb="FF808080"/>
      </bottom>
      <diagonal/>
    </border>
    <border>
      <left style="thin">
        <color rgb="FFC0C0C0"/>
      </left>
      <right style="medium">
        <color rgb="FF808080"/>
      </right>
      <top style="thin">
        <color rgb="FFC0C0C0"/>
      </top>
      <bottom style="medium">
        <color rgb="FF808080"/>
      </bottom>
      <diagonal/>
    </border>
    <border>
      <left/>
      <right/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/>
      <top style="thin">
        <color rgb="FFC0C0C0"/>
      </top>
      <bottom style="thin">
        <color rgb="FFC0C0C0"/>
      </bottom>
      <diagonal/>
    </border>
    <border>
      <left/>
      <right style="thin">
        <color rgb="FF808080"/>
      </right>
      <top style="thin">
        <color rgb="FFC0C0C0"/>
      </top>
      <bottom style="thin">
        <color rgb="FFC0C0C0"/>
      </bottom>
      <diagonal/>
    </border>
    <border>
      <left style="thin">
        <color rgb="FF808080"/>
      </left>
      <right/>
      <top style="thin">
        <color rgb="FFC0C0C0"/>
      </top>
      <bottom style="thin">
        <color rgb="FFC0C0C0"/>
      </bottom>
      <diagonal/>
    </border>
    <border>
      <left/>
      <right style="medium">
        <color rgb="FF80808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/>
      <diagonal/>
    </border>
    <border>
      <left/>
      <right style="medium">
        <color rgb="FF808080"/>
      </right>
      <top style="thin">
        <color rgb="FFC0C0C0"/>
      </top>
      <bottom/>
      <diagonal/>
    </border>
    <border>
      <left style="medium">
        <color rgb="FF808080"/>
      </left>
      <right/>
      <top/>
      <bottom style="medium">
        <color rgb="FF808080"/>
      </bottom>
      <diagonal/>
    </border>
    <border>
      <left/>
      <right style="medium">
        <color rgb="FF808080"/>
      </right>
      <top/>
      <bottom style="medium">
        <color rgb="FF808080"/>
      </bottom>
      <diagonal/>
    </border>
    <border>
      <left/>
      <right style="medium">
        <color rgb="FF808080"/>
      </right>
      <top/>
      <bottom/>
      <diagonal/>
    </border>
    <border>
      <left/>
      <right style="thin">
        <color rgb="FF808080"/>
      </right>
      <top/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 style="thin">
        <color rgb="FFC0C0C0"/>
      </bottom>
      <diagonal/>
    </border>
    <border>
      <left/>
      <right style="thin">
        <color rgb="FF808080"/>
      </right>
      <top style="medium">
        <color rgb="FF808080"/>
      </top>
      <bottom style="thin">
        <color rgb="FFC0C0C0"/>
      </bottom>
      <diagonal/>
    </border>
    <border>
      <left style="thin">
        <color rgb="FF808080"/>
      </left>
      <right/>
      <top style="medium">
        <color rgb="FF808080"/>
      </top>
      <bottom style="thin">
        <color rgb="FFC0C0C0"/>
      </bottom>
      <diagonal/>
    </border>
    <border>
      <left style="thin">
        <color rgb="FF808080"/>
      </left>
      <right style="thin">
        <color rgb="FFC0C0C0"/>
      </right>
      <top style="thin">
        <color rgb="FFC0C0C0"/>
      </top>
      <bottom style="medium">
        <color rgb="FF808080"/>
      </bottom>
      <diagonal/>
    </border>
    <border>
      <left/>
      <right style="thin">
        <color rgb="FF808080"/>
      </right>
      <top style="thin">
        <color rgb="FFC0C0C0"/>
      </top>
      <bottom style="medium">
        <color rgb="FF808080"/>
      </bottom>
      <diagonal/>
    </border>
    <border>
      <left/>
      <right style="medium">
        <color rgb="FF808080"/>
      </right>
      <top style="thin">
        <color rgb="FFC0C0C0"/>
      </top>
      <bottom style="medium">
        <color rgb="FF808080"/>
      </bottom>
      <diagonal/>
    </border>
    <border>
      <left style="medium">
        <color rgb="FF808080"/>
      </left>
      <right style="thin">
        <color rgb="FFC0C0C0"/>
      </right>
      <top style="thin">
        <color rgb="FFC0C0C0"/>
      </top>
      <bottom style="medium">
        <color rgb="FF808080"/>
      </bottom>
      <diagonal/>
    </border>
    <border>
      <left/>
      <right style="medium">
        <color rgb="FF808080"/>
      </right>
      <top style="medium">
        <color rgb="FF808080"/>
      </top>
      <bottom style="thin">
        <color rgb="FFC0C0C0"/>
      </bottom>
      <diagonal/>
    </border>
    <border>
      <left style="thin">
        <color rgb="FF808080"/>
      </left>
      <right/>
      <top style="medium">
        <color rgb="FF808080"/>
      </top>
      <bottom/>
      <diagonal/>
    </border>
    <border>
      <left/>
      <right/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/>
      <top style="thin">
        <color rgb="FFC0C0C0"/>
      </top>
      <bottom style="medium">
        <color rgb="FF808080"/>
      </bottom>
      <diagonal/>
    </border>
    <border>
      <left style="thin">
        <color rgb="FF808080"/>
      </left>
      <right/>
      <top/>
      <bottom style="medium">
        <color rgb="FF808080"/>
      </bottom>
      <diagonal/>
    </border>
    <border>
      <left/>
      <right style="thin">
        <color rgb="FF808080"/>
      </right>
      <top style="thin">
        <color rgb="FFC0C0C0"/>
      </top>
      <bottom/>
      <diagonal/>
    </border>
    <border>
      <left style="medium">
        <color rgb="FF80808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808080"/>
      </left>
      <right/>
      <top style="thin">
        <color rgb="FFC0C0C0"/>
      </top>
      <bottom/>
      <diagonal/>
    </border>
    <border>
      <left/>
      <right/>
      <top style="thin">
        <color rgb="FFC0C0C0"/>
      </top>
      <bottom style="medium">
        <color rgb="FF808080"/>
      </bottom>
      <diagonal/>
    </border>
    <border>
      <left/>
      <right/>
      <top/>
      <bottom/>
      <diagonal/>
    </border>
    <border>
      <left/>
      <right/>
      <top style="medium">
        <color rgb="FF808080"/>
      </top>
      <bottom style="thin">
        <color rgb="FFC0C0C0"/>
      </bottom>
      <diagonal/>
    </border>
    <border>
      <left style="medium">
        <color rgb="FF808080"/>
      </left>
      <right/>
      <top style="medium">
        <color rgb="FF808080"/>
      </top>
      <bottom/>
      <diagonal/>
    </border>
    <border>
      <left/>
      <right/>
      <top style="thin">
        <color rgb="FFC0C0C0"/>
      </top>
      <bottom style="medium">
        <color rgb="FF80808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109">
    <xf numFmtId="0" fontId="0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/>
    <xf numFmtId="0" fontId="2" fillId="0" borderId="0" xfId="0" applyFont="1" applyAlignment="1"/>
    <xf numFmtId="0" fontId="8" fillId="0" borderId="0" xfId="0" applyFont="1" applyAlignment="1"/>
    <xf numFmtId="0" fontId="2" fillId="0" borderId="4" xfId="0" applyFont="1" applyBorder="1" applyAlignment="1"/>
    <xf numFmtId="0" fontId="9" fillId="3" borderId="5" xfId="0" applyFont="1" applyFill="1" applyBorder="1" applyAlignment="1">
      <alignment horizontal="center" vertical="top"/>
    </xf>
    <xf numFmtId="0" fontId="11" fillId="0" borderId="9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9" fillId="3" borderId="24" xfId="0" applyFont="1" applyFill="1" applyBorder="1" applyAlignment="1">
      <alignment horizontal="center" vertical="top"/>
    </xf>
    <xf numFmtId="0" fontId="2" fillId="0" borderId="12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14" fontId="7" fillId="0" borderId="0" xfId="0" applyNumberFormat="1" applyFont="1" applyAlignment="1"/>
    <xf numFmtId="0" fontId="2" fillId="0" borderId="13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/>
    <xf numFmtId="0" fontId="2" fillId="0" borderId="3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5" xfId="0" applyFont="1" applyBorder="1" applyAlignment="1"/>
    <xf numFmtId="0" fontId="2" fillId="0" borderId="0" xfId="0" applyFont="1" applyAlignment="1">
      <alignment horizontal="right" vertical="center"/>
    </xf>
    <xf numFmtId="14" fontId="2" fillId="0" borderId="0" xfId="0" applyNumberFormat="1" applyFont="1" applyAlignment="1">
      <alignment horizontal="center" vertical="center"/>
    </xf>
    <xf numFmtId="0" fontId="12" fillId="0" borderId="0" xfId="0" applyFont="1" applyAlignment="1"/>
    <xf numFmtId="0" fontId="9" fillId="0" borderId="9" xfId="0" applyFont="1" applyBorder="1" applyAlignment="1">
      <alignment horizontal="center" vertical="top"/>
    </xf>
    <xf numFmtId="0" fontId="2" fillId="0" borderId="0" xfId="0" applyFont="1" applyAlignment="1">
      <alignment horizontal="left" vertical="center"/>
    </xf>
    <xf numFmtId="0" fontId="9" fillId="3" borderId="5" xfId="0" applyFont="1" applyFill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9" fillId="3" borderId="24" xfId="0" applyFont="1" applyFill="1" applyBorder="1" applyAlignment="1">
      <alignment horizontal="center" vertical="center"/>
    </xf>
    <xf numFmtId="0" fontId="9" fillId="3" borderId="43" xfId="0" applyFont="1" applyFill="1" applyBorder="1" applyAlignment="1">
      <alignment horizontal="center" vertical="center"/>
    </xf>
    <xf numFmtId="0" fontId="0" fillId="0" borderId="0" xfId="0" applyFont="1" applyAlignment="1"/>
    <xf numFmtId="0" fontId="6" fillId="0" borderId="0" xfId="0" applyFont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1" fillId="0" borderId="2" xfId="0" applyFont="1" applyBorder="1"/>
    <xf numFmtId="0" fontId="2" fillId="0" borderId="0" xfId="0" applyFont="1" applyAlignment="1"/>
    <xf numFmtId="164" fontId="7" fillId="2" borderId="1" xfId="0" applyNumberFormat="1" applyFont="1" applyFill="1" applyBorder="1" applyAlignment="1">
      <alignment horizontal="center" vertical="center"/>
    </xf>
    <xf numFmtId="164" fontId="10" fillId="4" borderId="6" xfId="0" applyNumberFormat="1" applyFont="1" applyFill="1" applyBorder="1" applyAlignment="1">
      <alignment horizontal="center" vertical="center"/>
    </xf>
    <xf numFmtId="0" fontId="1" fillId="0" borderId="7" xfId="0" applyFont="1" applyBorder="1"/>
    <xf numFmtId="0" fontId="1" fillId="0" borderId="8" xfId="0" applyFont="1" applyBorder="1"/>
    <xf numFmtId="0" fontId="1" fillId="0" borderId="19" xfId="0" applyFont="1" applyBorder="1"/>
    <xf numFmtId="0" fontId="2" fillId="0" borderId="0" xfId="0" applyFont="1" applyAlignment="1">
      <alignment horizontal="center"/>
    </xf>
    <xf numFmtId="0" fontId="1" fillId="0" borderId="17" xfId="0" applyFont="1" applyBorder="1"/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10" fillId="4" borderId="28" xfId="0" applyNumberFormat="1" applyFont="1" applyFill="1" applyBorder="1" applyAlignment="1">
      <alignment horizontal="center" vertical="center"/>
    </xf>
    <xf numFmtId="0" fontId="1" fillId="0" borderId="27" xfId="0" applyFont="1" applyBorder="1"/>
    <xf numFmtId="164" fontId="10" fillId="4" borderId="26" xfId="0" applyNumberFormat="1" applyFont="1" applyFill="1" applyBorder="1" applyAlignment="1">
      <alignment horizontal="center" vertical="center"/>
    </xf>
    <xf numFmtId="0" fontId="1" fillId="0" borderId="33" xfId="0" applyFont="1" applyBorder="1"/>
    <xf numFmtId="0" fontId="2" fillId="2" borderId="37" xfId="0" applyFont="1" applyFill="1" applyBorder="1" applyAlignment="1">
      <alignment horizontal="center" vertical="center"/>
    </xf>
    <xf numFmtId="0" fontId="1" fillId="0" borderId="30" xfId="0" applyFont="1" applyBorder="1"/>
    <xf numFmtId="0" fontId="2" fillId="0" borderId="20" xfId="0" applyFont="1" applyBorder="1" applyAlignment="1">
      <alignment horizontal="center" vertical="center"/>
    </xf>
    <xf numFmtId="0" fontId="1" fillId="0" borderId="39" xfId="0" applyFont="1" applyBorder="1"/>
    <xf numFmtId="0" fontId="2" fillId="0" borderId="18" xfId="0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/>
    </xf>
    <xf numFmtId="164" fontId="2" fillId="2" borderId="37" xfId="0" applyNumberFormat="1" applyFont="1" applyFill="1" applyBorder="1" applyAlignment="1">
      <alignment horizontal="center" vertical="center"/>
    </xf>
    <xf numFmtId="0" fontId="1" fillId="0" borderId="46" xfId="0" applyFont="1" applyBorder="1"/>
    <xf numFmtId="0" fontId="1" fillId="0" borderId="44" xfId="0" applyFont="1" applyBorder="1"/>
    <xf numFmtId="0" fontId="14" fillId="5" borderId="47" xfId="1" applyFont="1" applyFill="1" applyBorder="1" applyAlignment="1">
      <alignment horizontal="center" vertical="center"/>
    </xf>
    <xf numFmtId="0" fontId="15" fillId="5" borderId="48" xfId="0" applyFont="1" applyFill="1" applyBorder="1" applyAlignment="1">
      <alignment horizontal="center" vertical="center"/>
    </xf>
    <xf numFmtId="0" fontId="15" fillId="5" borderId="49" xfId="0" applyFont="1" applyFill="1" applyBorder="1" applyAlignment="1">
      <alignment horizontal="center" vertical="center"/>
    </xf>
    <xf numFmtId="0" fontId="18" fillId="6" borderId="50" xfId="0" applyFont="1" applyFill="1" applyBorder="1" applyAlignment="1">
      <alignment horizontal="center" vertical="center"/>
    </xf>
    <xf numFmtId="0" fontId="17" fillId="6" borderId="0" xfId="0" applyFont="1" applyFill="1" applyAlignment="1">
      <alignment vertical="center"/>
    </xf>
    <xf numFmtId="0" fontId="16" fillId="6" borderId="0" xfId="0" applyFont="1" applyFill="1" applyAlignment="1"/>
    <xf numFmtId="0" fontId="16" fillId="6" borderId="3" xfId="0" applyFont="1" applyFill="1" applyBorder="1"/>
    <xf numFmtId="0" fontId="19" fillId="0" borderId="12" xfId="0" applyFont="1" applyBorder="1" applyAlignment="1">
      <alignment horizontal="center" vertical="center"/>
    </xf>
    <xf numFmtId="0" fontId="17" fillId="6" borderId="0" xfId="0" applyFont="1" applyFill="1" applyAlignment="1">
      <alignment horizontal="center" vertical="center"/>
    </xf>
    <xf numFmtId="0" fontId="17" fillId="6" borderId="34" xfId="0" applyFont="1" applyFill="1" applyBorder="1" applyAlignment="1">
      <alignment horizontal="center" vertical="center"/>
    </xf>
    <xf numFmtId="0" fontId="17" fillId="6" borderId="35" xfId="0" applyFont="1" applyFill="1" applyBorder="1"/>
    <xf numFmtId="0" fontId="17" fillId="6" borderId="36" xfId="0" applyFont="1" applyFill="1" applyBorder="1"/>
    <xf numFmtId="0" fontId="17" fillId="6" borderId="38" xfId="0" applyFont="1" applyFill="1" applyBorder="1"/>
    <xf numFmtId="0" fontId="17" fillId="6" borderId="4" xfId="0" applyFont="1" applyFill="1" applyBorder="1"/>
    <xf numFmtId="0" fontId="17" fillId="6" borderId="23" xfId="0" applyFont="1" applyFill="1" applyBorder="1"/>
    <xf numFmtId="0" fontId="21" fillId="0" borderId="1" xfId="0" applyFont="1" applyBorder="1" applyAlignment="1">
      <alignment horizontal="center" vertical="center"/>
    </xf>
    <xf numFmtId="0" fontId="21" fillId="0" borderId="2" xfId="0" applyFont="1" applyBorder="1"/>
    <xf numFmtId="0" fontId="20" fillId="0" borderId="16" xfId="0" applyFont="1" applyBorder="1" applyAlignment="1">
      <alignment horizontal="center" vertical="center"/>
    </xf>
    <xf numFmtId="14" fontId="19" fillId="0" borderId="18" xfId="0" applyNumberFormat="1" applyFont="1" applyBorder="1" applyAlignment="1">
      <alignment horizontal="center" vertical="center"/>
    </xf>
    <xf numFmtId="0" fontId="20" fillId="0" borderId="32" xfId="0" applyFont="1" applyBorder="1" applyAlignment="1">
      <alignment horizontal="center" vertical="center"/>
    </xf>
    <xf numFmtId="0" fontId="20" fillId="0" borderId="40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17" fillId="6" borderId="45" xfId="0" applyFont="1" applyFill="1" applyBorder="1" applyAlignment="1">
      <alignment horizontal="center" vertical="center"/>
    </xf>
    <xf numFmtId="0" fontId="17" fillId="6" borderId="22" xfId="0" applyFont="1" applyFill="1" applyBorder="1"/>
    <xf numFmtId="0" fontId="16" fillId="7" borderId="0" xfId="0" applyFont="1" applyFill="1" applyAlignment="1"/>
    <xf numFmtId="0" fontId="17" fillId="8" borderId="43" xfId="0" applyFont="1" applyFill="1" applyBorder="1" applyAlignment="1">
      <alignment horizontal="center" vertical="center"/>
    </xf>
    <xf numFmtId="0" fontId="16" fillId="7" borderId="43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ibliotecaderutina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994"/>
  <sheetViews>
    <sheetView showGridLines="0" tabSelected="1" workbookViewId="0">
      <selection activeCell="F19" sqref="F19:H19"/>
    </sheetView>
  </sheetViews>
  <sheetFormatPr baseColWidth="10" defaultColWidth="17.33203125" defaultRowHeight="15" customHeight="1" x14ac:dyDescent="0.25"/>
  <cols>
    <col min="1" max="1" width="9.109375" customWidth="1"/>
    <col min="2" max="2" width="3.88671875" customWidth="1"/>
    <col min="3" max="18" width="9.33203125" customWidth="1"/>
    <col min="19" max="26" width="8" customWidth="1"/>
  </cols>
  <sheetData>
    <row r="1" spans="1:26" ht="12.75" customHeight="1" thickBot="1" x14ac:dyDescent="0.3">
      <c r="C1" s="81" t="s">
        <v>22</v>
      </c>
      <c r="D1" s="82"/>
      <c r="E1" s="82"/>
      <c r="F1" s="82"/>
      <c r="G1" s="82"/>
      <c r="H1" s="83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" customHeight="1" x14ac:dyDescent="0.3">
      <c r="A2" s="1"/>
      <c r="B2" s="2"/>
      <c r="C2" s="84" t="s">
        <v>23</v>
      </c>
      <c r="D2" s="84"/>
      <c r="E2" s="84"/>
      <c r="F2" s="84"/>
      <c r="G2" s="84"/>
      <c r="H2" s="84"/>
      <c r="I2" s="4"/>
      <c r="J2" s="4"/>
      <c r="K2" s="4"/>
      <c r="L2" s="4"/>
      <c r="M2" s="4"/>
      <c r="N2" s="4"/>
      <c r="O2" s="7"/>
      <c r="P2" s="7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5.4" customHeight="1" x14ac:dyDescent="0.25">
      <c r="A3" s="1"/>
      <c r="B3" s="5"/>
      <c r="C3" s="55"/>
      <c r="D3" s="54"/>
      <c r="E3" s="54"/>
      <c r="F3" s="54"/>
      <c r="G3" s="5"/>
      <c r="H3" s="5"/>
      <c r="I3" s="5"/>
      <c r="J3" s="5"/>
      <c r="K3" s="7"/>
      <c r="L3" s="7"/>
      <c r="M3" s="7"/>
      <c r="N3" s="7"/>
      <c r="O3" s="7"/>
      <c r="P3" s="7"/>
      <c r="Q3" s="1"/>
      <c r="R3" s="6"/>
      <c r="S3" s="1"/>
      <c r="T3" s="1"/>
      <c r="U3" s="1"/>
      <c r="V3" s="1"/>
      <c r="W3" s="1"/>
      <c r="X3" s="1"/>
      <c r="Y3" s="1"/>
      <c r="Z3" s="1"/>
    </row>
    <row r="4" spans="1:26" ht="3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7"/>
      <c r="L4" s="7"/>
      <c r="M4" s="7"/>
      <c r="N4" s="7"/>
      <c r="O4" s="7"/>
      <c r="P4" s="7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6.6" customHeight="1" x14ac:dyDescent="0.25">
      <c r="A5" s="7"/>
      <c r="B5" s="106"/>
      <c r="C5" s="107" t="s">
        <v>24</v>
      </c>
      <c r="D5" s="108"/>
      <c r="E5" s="108"/>
      <c r="F5" s="108"/>
      <c r="G5" s="108"/>
      <c r="H5" s="108"/>
      <c r="I5" s="106"/>
      <c r="J5" s="1"/>
      <c r="K5" s="7"/>
      <c r="L5" s="7"/>
      <c r="M5" s="7"/>
      <c r="N5" s="7"/>
      <c r="O5" s="7"/>
      <c r="P5" s="7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 x14ac:dyDescent="0.25">
      <c r="A6" s="7"/>
      <c r="B6" s="7"/>
      <c r="C6" s="7"/>
      <c r="D6" s="7"/>
      <c r="E6" s="7"/>
      <c r="F6" s="7"/>
      <c r="G6" s="8">
        <f>IF(ISERROR(SEARCH("p",C5)),2.5,5)</f>
        <v>2.5</v>
      </c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1"/>
      <c r="T6" s="1"/>
      <c r="U6" s="1"/>
      <c r="V6" s="1"/>
      <c r="W6" s="1"/>
      <c r="X6" s="1"/>
      <c r="Y6" s="1"/>
      <c r="Z6" s="1"/>
    </row>
    <row r="7" spans="1:26" ht="18" customHeight="1" x14ac:dyDescent="0.25">
      <c r="A7" s="1"/>
      <c r="B7" s="1"/>
      <c r="C7" s="85" t="s">
        <v>26</v>
      </c>
      <c r="D7" s="86"/>
      <c r="E7" s="86"/>
      <c r="F7" s="86"/>
      <c r="G7" s="56">
        <v>200</v>
      </c>
      <c r="H7" s="57"/>
      <c r="I7" s="1"/>
      <c r="J7" s="1"/>
      <c r="K7" s="7"/>
      <c r="N7" s="7"/>
      <c r="O7" s="7"/>
      <c r="P7" s="7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" customHeight="1" x14ac:dyDescent="0.25">
      <c r="A8" s="1"/>
      <c r="B8" s="1"/>
      <c r="C8" s="85" t="s">
        <v>25</v>
      </c>
      <c r="D8" s="86"/>
      <c r="E8" s="86"/>
      <c r="F8" s="87"/>
      <c r="G8" s="59">
        <v>44200</v>
      </c>
      <c r="H8" s="57"/>
      <c r="I8" s="1"/>
      <c r="J8" s="1"/>
      <c r="K8" s="7"/>
      <c r="N8" s="7"/>
      <c r="O8" s="7"/>
      <c r="P8" s="7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" customHeight="1" thickBot="1" x14ac:dyDescent="0.3">
      <c r="A9" s="1"/>
      <c r="B9" s="9"/>
      <c r="C9" s="9"/>
      <c r="D9" s="9"/>
      <c r="E9" s="9"/>
      <c r="F9" s="9"/>
      <c r="G9" s="9"/>
      <c r="H9" s="9"/>
      <c r="I9" s="1"/>
      <c r="J9" s="1"/>
      <c r="K9" s="7"/>
      <c r="L9" s="7"/>
      <c r="M9" s="7"/>
      <c r="N9" s="7"/>
      <c r="O9" s="7"/>
      <c r="P9" s="7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" customHeight="1" x14ac:dyDescent="0.25">
      <c r="A10" s="89" t="s">
        <v>29</v>
      </c>
      <c r="B10" s="10">
        <v>1</v>
      </c>
      <c r="C10" s="60">
        <f>G8</f>
        <v>44200</v>
      </c>
      <c r="D10" s="61"/>
      <c r="E10" s="60">
        <f>C10+2</f>
        <v>44202</v>
      </c>
      <c r="F10" s="61"/>
      <c r="G10" s="60">
        <f>E10+2</f>
        <v>44204</v>
      </c>
      <c r="H10" s="62"/>
      <c r="I10" s="1"/>
      <c r="J10" s="1"/>
      <c r="K10" s="7"/>
      <c r="L10" s="7"/>
      <c r="M10" s="7"/>
      <c r="N10" s="7"/>
      <c r="O10" s="7"/>
      <c r="P10" s="7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" customHeight="1" x14ac:dyDescent="0.25">
      <c r="A11" s="1"/>
      <c r="B11" s="11"/>
      <c r="C11" s="12" t="s">
        <v>0</v>
      </c>
      <c r="D11" s="13">
        <f>ROUND((0.65*G7)/'Ciclo Introduccion'!G6,0)*'Ciclo Introduccion'!G6</f>
        <v>130</v>
      </c>
      <c r="E11" s="12" t="s">
        <v>0</v>
      </c>
      <c r="F11" s="13">
        <f>ROUND((0.65*G7)/'Ciclo Introduccion'!G6,0)*'Ciclo Introduccion'!G6</f>
        <v>130</v>
      </c>
      <c r="G11" s="12" t="s">
        <v>1</v>
      </c>
      <c r="H11" s="14">
        <f>ROUND((0.7*G7)/'Ciclo Introduccion'!G6,0)*'Ciclo Introduccion'!G6</f>
        <v>140</v>
      </c>
      <c r="I11" s="1"/>
      <c r="J11" s="1"/>
      <c r="K11" s="7"/>
      <c r="L11" s="7"/>
      <c r="M11" s="7"/>
      <c r="N11" s="7"/>
      <c r="O11" s="7"/>
      <c r="P11" s="7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" customHeight="1" x14ac:dyDescent="0.25">
      <c r="A12" s="1"/>
      <c r="B12" s="11"/>
      <c r="C12" s="12" t="s">
        <v>2</v>
      </c>
      <c r="D12" s="13">
        <f>ROUND((0.7*G7)/'Ciclo Introduccion'!G6,0)*'Ciclo Introduccion'!G6</f>
        <v>140</v>
      </c>
      <c r="E12" s="12" t="s">
        <v>2</v>
      </c>
      <c r="F12" s="13">
        <f>ROUND((0.7*G7)/'Ciclo Introduccion'!G6,0)*'Ciclo Introduccion'!G6</f>
        <v>140</v>
      </c>
      <c r="G12" s="12" t="s">
        <v>3</v>
      </c>
      <c r="H12" s="14">
        <f>ROUND((0.75*G7)/'Ciclo Introduccion'!G6,0)*'Ciclo Introduccion'!G6</f>
        <v>150</v>
      </c>
      <c r="I12" s="1"/>
      <c r="J12" s="1"/>
      <c r="K12" s="7"/>
      <c r="L12" s="7"/>
      <c r="M12" s="7"/>
      <c r="N12" s="7"/>
      <c r="O12" s="7"/>
      <c r="P12" s="7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" customHeight="1" x14ac:dyDescent="0.25">
      <c r="A13" s="1"/>
      <c r="B13" s="11"/>
      <c r="C13" s="12" t="s">
        <v>4</v>
      </c>
      <c r="D13" s="13">
        <f>ROUND((0.75*G7)/'Ciclo Introduccion'!G6,0)*'Ciclo Introduccion'!G6</f>
        <v>150</v>
      </c>
      <c r="E13" s="12" t="s">
        <v>4</v>
      </c>
      <c r="F13" s="13">
        <f>ROUND((0.75*G7)/'Ciclo Introduccion'!G6,0)*'Ciclo Introduccion'!G6</f>
        <v>150</v>
      </c>
      <c r="G13" s="12" t="s">
        <v>4</v>
      </c>
      <c r="H13" s="14">
        <f>ROUND((0.8*G7)/'Ciclo Introduccion'!G6,0)*'Ciclo Introduccion'!G6</f>
        <v>160</v>
      </c>
      <c r="I13" s="1"/>
      <c r="J13" s="1"/>
      <c r="K13" s="7"/>
      <c r="L13" s="7"/>
      <c r="M13" s="7"/>
      <c r="N13" s="7"/>
      <c r="O13" s="7"/>
      <c r="P13" s="7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" customHeight="1" thickBot="1" x14ac:dyDescent="0.3">
      <c r="A14" s="1"/>
      <c r="B14" s="11"/>
      <c r="C14" s="15" t="s">
        <v>5</v>
      </c>
      <c r="D14" s="16">
        <f>ROUND((0.8*G7)/'Ciclo Introduccion'!G6,0)*'Ciclo Introduccion'!G6</f>
        <v>160</v>
      </c>
      <c r="E14" s="15" t="s">
        <v>5</v>
      </c>
      <c r="F14" s="16">
        <f>ROUND((0.8*G7)/'Ciclo Introduccion'!G6,0)*'Ciclo Introduccion'!G6</f>
        <v>160</v>
      </c>
      <c r="G14" s="15" t="s">
        <v>5</v>
      </c>
      <c r="H14" s="17">
        <f>ROUND((0.9*G7)/'Ciclo Introduccion'!G6,0)*'Ciclo Introduccion'!G6</f>
        <v>180</v>
      </c>
      <c r="I14" s="1"/>
      <c r="J14" s="1"/>
      <c r="K14" s="7"/>
      <c r="L14" s="7"/>
      <c r="M14" s="7"/>
      <c r="N14" s="7"/>
      <c r="O14" s="7"/>
      <c r="P14" s="7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" customHeight="1" thickBot="1" x14ac:dyDescent="0.3">
      <c r="A15" s="1"/>
      <c r="B15" s="9"/>
      <c r="C15" s="18"/>
      <c r="D15" s="19"/>
      <c r="E15" s="19"/>
      <c r="F15" s="19"/>
      <c r="G15" s="19"/>
      <c r="H15" s="18"/>
      <c r="I15" s="1"/>
      <c r="J15" s="1"/>
      <c r="K15" s="7"/>
      <c r="L15" s="7"/>
      <c r="M15" s="7"/>
      <c r="N15" s="7"/>
      <c r="O15" s="7"/>
      <c r="P15" s="7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" customHeight="1" x14ac:dyDescent="0.25">
      <c r="A16" s="89" t="s">
        <v>29</v>
      </c>
      <c r="B16" s="20">
        <v>2</v>
      </c>
      <c r="C16" s="60">
        <f>G10+3</f>
        <v>44207</v>
      </c>
      <c r="D16" s="61"/>
      <c r="E16" s="60">
        <f>C16+2</f>
        <v>44209</v>
      </c>
      <c r="F16" s="61"/>
      <c r="G16" s="60">
        <f>E16+2</f>
        <v>44211</v>
      </c>
      <c r="H16" s="62"/>
      <c r="I16" s="1"/>
      <c r="J16" s="1"/>
      <c r="K16" s="7"/>
      <c r="L16" s="7"/>
      <c r="M16" s="7"/>
      <c r="N16" s="7"/>
      <c r="O16" s="7"/>
      <c r="P16" s="7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" customHeight="1" thickBot="1" x14ac:dyDescent="0.3">
      <c r="A17" s="1"/>
      <c r="B17" s="11"/>
      <c r="C17" s="21" t="s">
        <v>4</v>
      </c>
      <c r="D17" s="22">
        <f>ROUND((0.85*G7)/'Ciclo Introduccion'!G6,0)*'Ciclo Introduccion'!G6</f>
        <v>170</v>
      </c>
      <c r="E17" s="88" t="s">
        <v>27</v>
      </c>
      <c r="F17" s="22">
        <f>ROUND((0.85*G7)/'Ciclo Introduccion'!G6,0)*'Ciclo Introduccion'!G6</f>
        <v>170</v>
      </c>
      <c r="G17" s="88" t="s">
        <v>28</v>
      </c>
      <c r="H17" s="23">
        <f>ROUND((0.85*G7)/'Ciclo Introduccion'!G6,0)*'Ciclo Introduccion'!G6</f>
        <v>170</v>
      </c>
      <c r="I17" s="1"/>
      <c r="J17" s="1"/>
      <c r="K17" s="7"/>
      <c r="L17" s="7"/>
      <c r="M17" s="7"/>
      <c r="N17" s="7"/>
      <c r="O17" s="7"/>
      <c r="P17" s="7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" customHeight="1" x14ac:dyDescent="0.25">
      <c r="A19" s="1"/>
      <c r="B19" s="24"/>
      <c r="C19" s="64"/>
      <c r="D19" s="54"/>
      <c r="E19" s="54"/>
      <c r="F19" s="64"/>
      <c r="G19" s="54"/>
      <c r="H19" s="54"/>
      <c r="I19" s="5"/>
      <c r="J19" s="5"/>
      <c r="K19" s="1"/>
      <c r="L19" s="1"/>
      <c r="M19" s="1"/>
      <c r="N19" s="1"/>
      <c r="O19" s="1"/>
      <c r="P19" s="1"/>
      <c r="Q19" s="1"/>
      <c r="R19" s="6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</sheetData>
  <mergeCells count="16">
    <mergeCell ref="C19:E19"/>
    <mergeCell ref="F19:H19"/>
    <mergeCell ref="C16:D16"/>
    <mergeCell ref="E16:F16"/>
    <mergeCell ref="G16:H16"/>
    <mergeCell ref="C8:F8"/>
    <mergeCell ref="G8:H8"/>
    <mergeCell ref="C10:D10"/>
    <mergeCell ref="E10:F10"/>
    <mergeCell ref="G10:H10"/>
    <mergeCell ref="C3:F3"/>
    <mergeCell ref="C5:H5"/>
    <mergeCell ref="C7:F7"/>
    <mergeCell ref="G7:H7"/>
    <mergeCell ref="C1:H1"/>
    <mergeCell ref="C2:H2"/>
  </mergeCells>
  <dataValidations count="1">
    <dataValidation type="list" allowBlank="1" showInputMessage="1" showErrorMessage="1" prompt=" - " sqref="C5" xr:uid="{00000000-0002-0000-0000-000000000000}">
      <formula1>"Using Pounds - Click to Change,Using Kilograms - Click to Change"</formula1>
    </dataValidation>
  </dataValidations>
  <hyperlinks>
    <hyperlink ref="C1" r:id="rId1" xr:uid="{942F0A6F-38B4-4E7E-8D74-34F167F72233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Z1000"/>
  <sheetViews>
    <sheetView showGridLines="0" workbookViewId="0">
      <selection activeCell="A8" sqref="A8"/>
    </sheetView>
  </sheetViews>
  <sheetFormatPr baseColWidth="10" defaultColWidth="17.33203125" defaultRowHeight="15" customHeight="1" x14ac:dyDescent="0.25"/>
  <cols>
    <col min="1" max="1" width="7.88671875" bestFit="1" customWidth="1"/>
    <col min="2" max="2" width="3.88671875" customWidth="1"/>
    <col min="3" max="20" width="9.33203125" customWidth="1"/>
    <col min="21" max="26" width="8" customWidth="1"/>
  </cols>
  <sheetData>
    <row r="1" spans="1:26" ht="12.75" customHeight="1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" customHeight="1" x14ac:dyDescent="0.25">
      <c r="A2" s="1"/>
      <c r="B2" s="84" t="s">
        <v>30</v>
      </c>
      <c r="C2" s="84"/>
      <c r="D2" s="84"/>
      <c r="E2" s="84"/>
      <c r="F2" s="84"/>
      <c r="G2" s="84"/>
      <c r="H2" s="3"/>
      <c r="I2" s="4"/>
      <c r="J2" s="4"/>
      <c r="K2" s="4"/>
      <c r="L2" s="4"/>
      <c r="M2" s="4"/>
      <c r="N2" s="4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4" customHeight="1" x14ac:dyDescent="0.25">
      <c r="A3" s="1"/>
      <c r="B3" s="5"/>
      <c r="C3" s="55"/>
      <c r="D3" s="54"/>
      <c r="E3" s="54"/>
      <c r="F3" s="54"/>
      <c r="G3" s="5"/>
      <c r="H3" s="5"/>
      <c r="I3" s="5"/>
      <c r="J3" s="5"/>
      <c r="K3" s="1"/>
      <c r="L3" s="1"/>
      <c r="M3" s="1"/>
      <c r="N3" s="1"/>
      <c r="O3" s="1"/>
      <c r="P3" s="1"/>
      <c r="Q3" s="1"/>
      <c r="R3" s="6"/>
      <c r="S3" s="6"/>
      <c r="T3" s="25"/>
      <c r="U3" s="1"/>
      <c r="V3" s="1"/>
      <c r="W3" s="1"/>
      <c r="X3" s="1"/>
      <c r="Y3" s="1"/>
      <c r="Z3" s="1"/>
    </row>
    <row r="4" spans="1:26" ht="12.7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" customHeight="1" x14ac:dyDescent="0.25">
      <c r="A5" s="1"/>
      <c r="B5" s="1"/>
      <c r="C5" s="85" t="s">
        <v>26</v>
      </c>
      <c r="D5" s="86"/>
      <c r="E5" s="86"/>
      <c r="F5" s="86"/>
      <c r="G5" s="66">
        <v>200</v>
      </c>
      <c r="H5" s="57"/>
      <c r="I5" s="1"/>
      <c r="J5" s="1"/>
      <c r="K5" s="58"/>
      <c r="L5" s="54"/>
      <c r="M5" s="54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" customHeight="1" x14ac:dyDescent="0.25">
      <c r="A6" s="1"/>
      <c r="B6" s="1"/>
      <c r="C6" s="85" t="s">
        <v>25</v>
      </c>
      <c r="D6" s="86"/>
      <c r="E6" s="86"/>
      <c r="F6" s="87"/>
      <c r="G6" s="67">
        <f>'Ciclo Introduccion'!G16:H16+3</f>
        <v>44214</v>
      </c>
      <c r="H6" s="57"/>
      <c r="I6" s="1"/>
      <c r="J6" s="1"/>
      <c r="K6" s="58"/>
      <c r="L6" s="54"/>
      <c r="M6" s="54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" customHeight="1" thickBot="1" x14ac:dyDescent="0.3">
      <c r="A7" s="1"/>
      <c r="B7" s="9"/>
      <c r="C7" s="9"/>
      <c r="D7" s="9"/>
      <c r="E7" s="9"/>
      <c r="F7" s="9"/>
      <c r="G7" s="9"/>
      <c r="H7" s="9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" customHeight="1" x14ac:dyDescent="0.25">
      <c r="A8" s="89" t="s">
        <v>29</v>
      </c>
      <c r="B8" s="10">
        <v>3</v>
      </c>
      <c r="C8" s="70">
        <f>G6</f>
        <v>44214</v>
      </c>
      <c r="D8" s="69"/>
      <c r="E8" s="68">
        <f>C8+2</f>
        <v>44216</v>
      </c>
      <c r="F8" s="69"/>
      <c r="G8" s="68">
        <f>E8+2</f>
        <v>44218</v>
      </c>
      <c r="H8" s="69"/>
      <c r="I8" s="68">
        <f>G8+1</f>
        <v>44219</v>
      </c>
      <c r="J8" s="69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" customHeight="1" x14ac:dyDescent="0.25">
      <c r="A9" s="1"/>
      <c r="B9" s="11"/>
      <c r="C9" s="21" t="s">
        <v>6</v>
      </c>
      <c r="D9" s="26">
        <f>ROUND((0.7*G5)/'Ciclo Introduccion'!G6,0)*'Ciclo Introduccion'!G6</f>
        <v>140</v>
      </c>
      <c r="E9" s="27" t="s">
        <v>7</v>
      </c>
      <c r="F9" s="28">
        <f>ROUND((0.75*G5)/'Ciclo Introduccion'!G6,0)*'Ciclo Introduccion'!G6</f>
        <v>150</v>
      </c>
      <c r="G9" s="27" t="s">
        <v>8</v>
      </c>
      <c r="H9" s="28">
        <f>ROUND((0.8*G5)/'Ciclo Introduccion'!G6,0)*'Ciclo Introduccion'!G6</f>
        <v>160</v>
      </c>
      <c r="I9" s="27" t="s">
        <v>9</v>
      </c>
      <c r="J9" s="29">
        <f>ROUND((0.85*G5)/'Ciclo Introduccion'!G6,0)*'Ciclo Introduccion'!G6</f>
        <v>170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" customHeight="1" x14ac:dyDescent="0.25">
      <c r="A10" s="1"/>
      <c r="B10" s="9"/>
      <c r="C10" s="30"/>
      <c r="D10" s="30"/>
      <c r="E10" s="30"/>
      <c r="F10" s="30"/>
      <c r="G10" s="30"/>
      <c r="H10" s="30"/>
      <c r="I10" s="31"/>
      <c r="J10" s="31"/>
      <c r="K10" s="1"/>
      <c r="L10" s="1"/>
      <c r="M10" s="1"/>
      <c r="N10" s="1"/>
      <c r="O10" s="1"/>
      <c r="P10" s="32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" customHeight="1" x14ac:dyDescent="0.25">
      <c r="A11" s="89" t="s">
        <v>29</v>
      </c>
      <c r="B11" s="10">
        <v>4</v>
      </c>
      <c r="C11" s="70">
        <f>C8+7</f>
        <v>44221</v>
      </c>
      <c r="D11" s="69"/>
      <c r="E11" s="68">
        <f>C11+2</f>
        <v>44223</v>
      </c>
      <c r="F11" s="69"/>
      <c r="G11" s="68">
        <f>E11+2</f>
        <v>44225</v>
      </c>
      <c r="H11" s="69"/>
      <c r="I11" s="68">
        <f>G11+1</f>
        <v>44226</v>
      </c>
      <c r="J11" s="69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" customHeight="1" x14ac:dyDescent="0.25">
      <c r="A12" s="1"/>
      <c r="B12" s="11"/>
      <c r="C12" s="33" t="s">
        <v>6</v>
      </c>
      <c r="D12" s="28">
        <f>ROUND((D9+10)/'Ciclo Introduccion'!G6,0)*'Ciclo Introduccion'!G6+IF('Ciclo Introduccion'!G6=5,10,0)</f>
        <v>150</v>
      </c>
      <c r="E12" s="27" t="s">
        <v>7</v>
      </c>
      <c r="F12" s="28">
        <f>ROUND((F9+10)/'Ciclo Introduccion'!G6,0)*'Ciclo Introduccion'!G6+IF('Ciclo Introduccion'!G6=5,10,0)</f>
        <v>160</v>
      </c>
      <c r="G12" s="27" t="s">
        <v>8</v>
      </c>
      <c r="H12" s="28">
        <f>ROUND((H9+10)/'Ciclo Introduccion'!G6,0)*'Ciclo Introduccion'!G6+IF('Ciclo Introduccion'!G6=5,10,0)</f>
        <v>170</v>
      </c>
      <c r="I12" s="27" t="s">
        <v>9</v>
      </c>
      <c r="J12" s="29">
        <f>ROUND((J9+10)/'Ciclo Introduccion'!G6,0)*'Ciclo Introduccion'!G6+IF('Ciclo Introduccion'!G6=5,10,0)</f>
        <v>180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" customHeight="1" x14ac:dyDescent="0.25">
      <c r="A13" s="1"/>
      <c r="B13" s="1"/>
      <c r="C13" s="31"/>
      <c r="D13" s="31"/>
      <c r="E13" s="31"/>
      <c r="F13" s="31"/>
      <c r="G13" s="31"/>
      <c r="H13" s="31"/>
      <c r="I13" s="31"/>
      <c r="J13" s="3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" customHeight="1" x14ac:dyDescent="0.25">
      <c r="A14" s="89" t="s">
        <v>29</v>
      </c>
      <c r="B14" s="10">
        <v>5</v>
      </c>
      <c r="C14" s="70">
        <f>C11+7</f>
        <v>44228</v>
      </c>
      <c r="D14" s="69"/>
      <c r="E14" s="68">
        <f>C14+2</f>
        <v>44230</v>
      </c>
      <c r="F14" s="69"/>
      <c r="G14" s="68">
        <f>E14+2</f>
        <v>44232</v>
      </c>
      <c r="H14" s="69"/>
      <c r="I14" s="68">
        <f>G14+1</f>
        <v>44233</v>
      </c>
      <c r="J14" s="7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" customHeight="1" x14ac:dyDescent="0.25">
      <c r="A15" s="1"/>
      <c r="B15" s="11"/>
      <c r="C15" s="33" t="s">
        <v>6</v>
      </c>
      <c r="D15" s="28">
        <f>ROUND((D12+5)/'Ciclo Introduccion'!G6,0)*'Ciclo Introduccion'!G6+IF('Ciclo Introduccion'!G6=5,5,0)</f>
        <v>155</v>
      </c>
      <c r="E15" s="27" t="s">
        <v>7</v>
      </c>
      <c r="F15" s="28">
        <f>ROUND((F12+5)/'Ciclo Introduccion'!G6,0)*'Ciclo Introduccion'!G6+IF('Ciclo Introduccion'!G6=5,5,0)</f>
        <v>165</v>
      </c>
      <c r="G15" s="27" t="s">
        <v>8</v>
      </c>
      <c r="H15" s="28">
        <f>ROUND((H12+5)/'Ciclo Introduccion'!G6,0)*'Ciclo Introduccion'!G6+IF('Ciclo Introduccion'!G6=5,5,0)</f>
        <v>175</v>
      </c>
      <c r="I15" s="27" t="s">
        <v>9</v>
      </c>
      <c r="J15" s="34">
        <f>ROUND((J12+5)/'Ciclo Introduccion'!G6,0)*'Ciclo Introduccion'!G6+IF('Ciclo Introduccion'!G6=5,5,0)</f>
        <v>185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" customHeight="1" x14ac:dyDescent="0.25">
      <c r="A16" s="1"/>
      <c r="B16" s="9"/>
      <c r="C16" s="9"/>
      <c r="D16" s="9"/>
      <c r="E16" s="35"/>
      <c r="F16" s="35"/>
      <c r="G16" s="35"/>
      <c r="H16" s="35"/>
      <c r="I16" s="35"/>
      <c r="J16" s="35"/>
      <c r="K16" s="1"/>
      <c r="L16" s="32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" customHeight="1" x14ac:dyDescent="0.25">
      <c r="A17" s="89" t="s">
        <v>29</v>
      </c>
      <c r="B17" s="10">
        <v>6</v>
      </c>
      <c r="C17" s="70">
        <f>I14+7</f>
        <v>44240</v>
      </c>
      <c r="D17" s="69"/>
      <c r="E17" s="90" t="str">
        <f>CONCATENATE("TEST 1RM - Objetivo ",IF('Ciclo Introduccion'!G6=5,"25-45lbs","10-20kg")," extra")</f>
        <v>TEST 1RM - Objetivo 10-20kg extra</v>
      </c>
      <c r="F17" s="91"/>
      <c r="G17" s="91"/>
      <c r="H17" s="91"/>
      <c r="I17" s="91"/>
      <c r="J17" s="92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" customHeight="1" x14ac:dyDescent="0.25">
      <c r="A18" s="1"/>
      <c r="B18" s="11"/>
      <c r="C18" s="72"/>
      <c r="D18" s="73"/>
      <c r="E18" s="93"/>
      <c r="F18" s="94"/>
      <c r="G18" s="94"/>
      <c r="H18" s="94"/>
      <c r="I18" s="94"/>
      <c r="J18" s="95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" customHeight="1" x14ac:dyDescent="0.25">
      <c r="A20" s="1"/>
      <c r="B20" s="24"/>
      <c r="C20" s="64"/>
      <c r="D20" s="54"/>
      <c r="E20" s="54"/>
      <c r="F20" s="54"/>
      <c r="G20" s="64"/>
      <c r="H20" s="54"/>
      <c r="I20" s="54"/>
      <c r="J20" s="54"/>
      <c r="K20" s="1"/>
      <c r="L20" s="1"/>
      <c r="M20" s="1"/>
      <c r="N20" s="1"/>
      <c r="O20" s="1"/>
      <c r="P20" s="1"/>
      <c r="Q20" s="1"/>
      <c r="R20" s="6"/>
      <c r="S20" s="6"/>
      <c r="T20" s="25"/>
      <c r="U20" s="1"/>
      <c r="V20" s="1"/>
      <c r="W20" s="1"/>
      <c r="X20" s="1"/>
      <c r="Y20" s="1"/>
      <c r="Z20" s="1"/>
    </row>
    <row r="21" spans="1:26" ht="1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2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x14ac:dyDescent="0.25">
      <c r="A23" s="1"/>
      <c r="B23" s="1"/>
      <c r="C23" s="1"/>
      <c r="D23" s="1"/>
      <c r="E23" s="1"/>
      <c r="F23" s="32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25">
      <c r="A25" s="1"/>
      <c r="B25" s="1"/>
      <c r="C25" s="32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32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25">
      <c r="A29" s="1"/>
      <c r="B29" s="1"/>
      <c r="C29" s="1"/>
      <c r="D29" s="1"/>
      <c r="E29" s="1"/>
      <c r="F29" s="3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25">
      <c r="A31" s="1"/>
      <c r="B31" s="1"/>
      <c r="C31" s="32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32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5">
      <c r="A35" s="1"/>
      <c r="B35" s="1"/>
      <c r="C35" s="1"/>
      <c r="D35" s="1"/>
      <c r="E35" s="1"/>
      <c r="F35" s="32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5">
      <c r="A37" s="1"/>
      <c r="B37" s="1"/>
      <c r="C37" s="32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5">
      <c r="A41" s="1"/>
      <c r="B41" s="1"/>
      <c r="C41" s="1"/>
      <c r="D41" s="1"/>
      <c r="E41" s="1"/>
      <c r="F41" s="32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5">
      <c r="A43" s="1"/>
      <c r="B43" s="1"/>
      <c r="C43" s="32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5">
    <mergeCell ref="C20:F20"/>
    <mergeCell ref="G20:J20"/>
    <mergeCell ref="C14:D14"/>
    <mergeCell ref="E14:F14"/>
    <mergeCell ref="G14:H14"/>
    <mergeCell ref="I14:J14"/>
    <mergeCell ref="C17:D17"/>
    <mergeCell ref="E17:J18"/>
    <mergeCell ref="C18:D18"/>
    <mergeCell ref="G6:H6"/>
    <mergeCell ref="K6:M6"/>
    <mergeCell ref="G11:H11"/>
    <mergeCell ref="I11:J11"/>
    <mergeCell ref="C6:F6"/>
    <mergeCell ref="C8:D8"/>
    <mergeCell ref="E8:F8"/>
    <mergeCell ref="G8:H8"/>
    <mergeCell ref="I8:J8"/>
    <mergeCell ref="C11:D11"/>
    <mergeCell ref="E11:F11"/>
    <mergeCell ref="B2:G2"/>
    <mergeCell ref="C3:F3"/>
    <mergeCell ref="C5:F5"/>
    <mergeCell ref="G5:H5"/>
    <mergeCell ref="K5:M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Z996"/>
  <sheetViews>
    <sheetView showGridLines="0" workbookViewId="0">
      <selection activeCell="A11" sqref="A11"/>
    </sheetView>
  </sheetViews>
  <sheetFormatPr baseColWidth="10" defaultColWidth="17.33203125" defaultRowHeight="15" customHeight="1" x14ac:dyDescent="0.25"/>
  <cols>
    <col min="1" max="1" width="7.88671875" bestFit="1" customWidth="1"/>
    <col min="2" max="2" width="3.88671875" customWidth="1"/>
    <col min="3" max="7" width="9.33203125" customWidth="1"/>
    <col min="8" max="8" width="11.109375" customWidth="1"/>
    <col min="9" max="17" width="9.33203125" customWidth="1"/>
    <col min="18" max="18" width="9.109375" customWidth="1"/>
    <col min="19" max="26" width="8" customWidth="1"/>
  </cols>
  <sheetData>
    <row r="1" spans="1:26" ht="12.75" customHeight="1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" customHeight="1" x14ac:dyDescent="0.25">
      <c r="A2" s="1"/>
      <c r="B2" s="84" t="s">
        <v>31</v>
      </c>
      <c r="C2" s="84"/>
      <c r="D2" s="84"/>
      <c r="E2" s="84"/>
      <c r="F2" s="84"/>
      <c r="G2" s="84"/>
      <c r="H2" s="3"/>
      <c r="I2" s="4"/>
      <c r="J2" s="4"/>
      <c r="K2" s="4"/>
      <c r="L2" s="4"/>
      <c r="M2" s="4"/>
      <c r="N2" s="4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4" customHeight="1" x14ac:dyDescent="0.25">
      <c r="A3" s="1"/>
      <c r="B3" s="5"/>
      <c r="C3" s="55"/>
      <c r="D3" s="54"/>
      <c r="E3" s="54"/>
      <c r="F3" s="54"/>
      <c r="G3" s="5"/>
      <c r="H3" s="5"/>
      <c r="I3" s="5"/>
      <c r="J3" s="5"/>
      <c r="K3" s="1"/>
      <c r="L3" s="1"/>
      <c r="M3" s="1"/>
      <c r="N3" s="1"/>
      <c r="O3" s="1"/>
      <c r="P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26" ht="12.7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" customHeight="1" x14ac:dyDescent="0.25">
      <c r="A5" s="1"/>
      <c r="B5" s="1"/>
      <c r="C5" s="85" t="s">
        <v>35</v>
      </c>
      <c r="D5" s="86"/>
      <c r="E5" s="86"/>
      <c r="F5" s="87"/>
      <c r="G5" s="96">
        <v>210</v>
      </c>
      <c r="H5" s="97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" customHeight="1" x14ac:dyDescent="0.25">
      <c r="A6" s="1"/>
      <c r="B6" s="1"/>
      <c r="C6" s="85" t="s">
        <v>32</v>
      </c>
      <c r="D6" s="86"/>
      <c r="E6" s="86"/>
      <c r="F6" s="87"/>
      <c r="G6" s="56">
        <v>120</v>
      </c>
      <c r="H6" s="57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" customHeight="1" x14ac:dyDescent="0.25">
      <c r="A7" s="1"/>
      <c r="B7" s="1"/>
      <c r="C7" s="85" t="s">
        <v>33</v>
      </c>
      <c r="D7" s="86"/>
      <c r="E7" s="86"/>
      <c r="F7" s="87"/>
      <c r="G7" s="56">
        <v>450</v>
      </c>
      <c r="H7" s="57"/>
      <c r="I7" s="36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" customHeight="1" x14ac:dyDescent="0.25">
      <c r="A8" s="1"/>
      <c r="B8" s="1"/>
      <c r="C8" s="85" t="s">
        <v>34</v>
      </c>
      <c r="D8" s="86"/>
      <c r="E8" s="86"/>
      <c r="F8" s="87"/>
      <c r="G8" s="67">
        <f>'Ciclo base'!C17+2</f>
        <v>44242</v>
      </c>
      <c r="H8" s="57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" customHeight="1" x14ac:dyDescent="0.25">
      <c r="A9" s="1"/>
      <c r="B9" s="1"/>
      <c r="C9" s="6"/>
      <c r="D9" s="6"/>
      <c r="E9" s="6"/>
      <c r="F9" s="6"/>
      <c r="G9" s="37"/>
      <c r="H9" s="37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" customHeight="1" thickBot="1" x14ac:dyDescent="0.3">
      <c r="A10" s="38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" customHeight="1" x14ac:dyDescent="0.25">
      <c r="A11" s="89" t="s">
        <v>29</v>
      </c>
      <c r="B11" s="10">
        <v>1</v>
      </c>
      <c r="C11" s="70">
        <f>G8</f>
        <v>44242</v>
      </c>
      <c r="D11" s="69"/>
      <c r="E11" s="68">
        <f>C11+2</f>
        <v>44244</v>
      </c>
      <c r="F11" s="69"/>
      <c r="G11" s="68">
        <f>E11+2</f>
        <v>44246</v>
      </c>
      <c r="H11" s="7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" customHeight="1" x14ac:dyDescent="0.25">
      <c r="A12" s="1"/>
      <c r="B12" s="39"/>
      <c r="C12" s="98" t="s">
        <v>36</v>
      </c>
      <c r="D12" s="65"/>
      <c r="E12" s="76" t="s">
        <v>10</v>
      </c>
      <c r="F12" s="65"/>
      <c r="G12" s="99" t="s">
        <v>37</v>
      </c>
      <c r="H12" s="63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" customHeight="1" x14ac:dyDescent="0.25">
      <c r="A13" s="1"/>
      <c r="B13" s="11"/>
      <c r="C13" s="100" t="s">
        <v>38</v>
      </c>
      <c r="D13" s="28">
        <f>ROUND((G5+IF('Ciclo Introduccion'!G6=5,10,5))/'Ciclo Introduccion'!G6,0)*'Ciclo Introduccion'!G6</f>
        <v>215</v>
      </c>
      <c r="E13" s="27" t="s">
        <v>11</v>
      </c>
      <c r="F13" s="28">
        <f>ROUND((G6*0.6)/'Ciclo Introduccion'!G6,0)*'Ciclo Introduccion'!G6</f>
        <v>72.5</v>
      </c>
      <c r="G13" s="27" t="s">
        <v>12</v>
      </c>
      <c r="H13" s="29">
        <f>ROUND((G7*0.7)/'Ciclo Introduccion'!G6,0)*'Ciclo Introduccion'!G6</f>
        <v>315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" customHeight="1" x14ac:dyDescent="0.25">
      <c r="A14" s="1"/>
      <c r="B14" s="9"/>
      <c r="C14" s="30"/>
      <c r="D14" s="30"/>
      <c r="E14" s="30"/>
      <c r="F14" s="30"/>
      <c r="G14" s="31"/>
      <c r="H14" s="3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" customHeight="1" x14ac:dyDescent="0.25">
      <c r="A15" s="89" t="s">
        <v>29</v>
      </c>
      <c r="B15" s="10">
        <v>2</v>
      </c>
      <c r="C15" s="70">
        <f>C11+7</f>
        <v>44249</v>
      </c>
      <c r="D15" s="69"/>
      <c r="E15" s="68">
        <f>C15+2</f>
        <v>44251</v>
      </c>
      <c r="F15" s="69"/>
      <c r="G15" s="68">
        <f>E15+2</f>
        <v>44253</v>
      </c>
      <c r="H15" s="7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" customHeight="1" x14ac:dyDescent="0.25">
      <c r="A16" s="1"/>
      <c r="B16" s="39"/>
      <c r="C16" s="98" t="s">
        <v>36</v>
      </c>
      <c r="D16" s="65"/>
      <c r="E16" s="74" t="s">
        <v>10</v>
      </c>
      <c r="F16" s="75"/>
      <c r="G16" s="99" t="s">
        <v>37</v>
      </c>
      <c r="H16" s="63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" customHeight="1" thickBot="1" x14ac:dyDescent="0.3">
      <c r="A17" s="1"/>
      <c r="B17" s="11"/>
      <c r="C17" s="100" t="s">
        <v>38</v>
      </c>
      <c r="D17" s="26">
        <f>ROUND((G5+IF('Ciclo Introduccion'!G6=5,20,10))/'Ciclo Introduccion'!G6,0)*'Ciclo Introduccion'!G6</f>
        <v>220</v>
      </c>
      <c r="E17" s="27" t="s">
        <v>11</v>
      </c>
      <c r="F17" s="28">
        <f>ROUND((G6*0.6)/'Ciclo Introduccion'!G6,0)*'Ciclo Introduccion'!G6</f>
        <v>72.5</v>
      </c>
      <c r="G17" s="27" t="s">
        <v>12</v>
      </c>
      <c r="H17" s="29">
        <f>ROUND((G7*0.75)/'Ciclo Introduccion'!G6,0)*'Ciclo Introduccion'!G6</f>
        <v>337.5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" customHeight="1" x14ac:dyDescent="0.25">
      <c r="A19" s="1"/>
      <c r="B19" s="24"/>
      <c r="C19" s="64"/>
      <c r="D19" s="54"/>
      <c r="E19" s="54"/>
      <c r="F19" s="64"/>
      <c r="G19" s="54"/>
      <c r="H19" s="54"/>
      <c r="I19" s="5"/>
      <c r="J19" s="5"/>
      <c r="K19" s="1"/>
      <c r="L19" s="1"/>
      <c r="M19" s="1"/>
      <c r="N19" s="1"/>
      <c r="O19" s="1"/>
      <c r="P19" s="1"/>
      <c r="Q19" s="1"/>
      <c r="R19" s="6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</sheetData>
  <mergeCells count="24">
    <mergeCell ref="E16:F16"/>
    <mergeCell ref="G16:H16"/>
    <mergeCell ref="C19:E19"/>
    <mergeCell ref="F19:H19"/>
    <mergeCell ref="C12:D12"/>
    <mergeCell ref="E12:F12"/>
    <mergeCell ref="G12:H12"/>
    <mergeCell ref="C15:D15"/>
    <mergeCell ref="E15:F15"/>
    <mergeCell ref="G15:H15"/>
    <mergeCell ref="C16:D16"/>
    <mergeCell ref="G7:H7"/>
    <mergeCell ref="E11:F11"/>
    <mergeCell ref="G11:H11"/>
    <mergeCell ref="C7:F7"/>
    <mergeCell ref="C8:F8"/>
    <mergeCell ref="G8:H8"/>
    <mergeCell ref="C11:D11"/>
    <mergeCell ref="B2:G2"/>
    <mergeCell ref="C3:F3"/>
    <mergeCell ref="C5:F5"/>
    <mergeCell ref="G5:H5"/>
    <mergeCell ref="C6:F6"/>
    <mergeCell ref="G6:H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Z1000"/>
  <sheetViews>
    <sheetView showGridLines="0" workbookViewId="0">
      <selection activeCell="I9" sqref="I9"/>
    </sheetView>
  </sheetViews>
  <sheetFormatPr baseColWidth="10" defaultColWidth="17.33203125" defaultRowHeight="15" customHeight="1" x14ac:dyDescent="0.25"/>
  <cols>
    <col min="1" max="1" width="10.21875" customWidth="1"/>
    <col min="2" max="2" width="3.88671875" customWidth="1"/>
    <col min="3" max="6" width="9.33203125" customWidth="1"/>
    <col min="7" max="7" width="11.109375" customWidth="1"/>
    <col min="8" max="18" width="9.33203125" customWidth="1"/>
    <col min="19" max="26" width="8" customWidth="1"/>
  </cols>
  <sheetData>
    <row r="1" spans="1:26" ht="12.75" customHeight="1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26" ht="18" customHeight="1" x14ac:dyDescent="0.25">
      <c r="A2" s="1"/>
      <c r="B2" s="84" t="s">
        <v>39</v>
      </c>
      <c r="C2" s="84"/>
      <c r="D2" s="84"/>
      <c r="E2" s="84"/>
      <c r="F2" s="84"/>
      <c r="G2" s="8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4" customHeight="1" x14ac:dyDescent="0.25">
      <c r="A3" s="1"/>
      <c r="B3" s="5"/>
      <c r="C3" s="55"/>
      <c r="D3" s="54"/>
      <c r="E3" s="54"/>
      <c r="F3" s="54"/>
      <c r="G3" s="5"/>
      <c r="H3" s="5"/>
      <c r="I3" s="5"/>
      <c r="J3" s="5"/>
      <c r="K3" s="1"/>
      <c r="L3" s="1"/>
      <c r="M3" s="1"/>
      <c r="N3" s="1"/>
      <c r="O3" s="1"/>
      <c r="P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26" ht="12.7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" customHeight="1" x14ac:dyDescent="0.25">
      <c r="A5" s="1"/>
      <c r="B5" s="1"/>
      <c r="C5" s="85" t="s">
        <v>35</v>
      </c>
      <c r="D5" s="86"/>
      <c r="E5" s="86"/>
      <c r="F5" s="87"/>
      <c r="G5" s="66">
        <v>210</v>
      </c>
      <c r="H5" s="57"/>
      <c r="I5" s="1"/>
      <c r="J5" s="1"/>
      <c r="K5" s="1"/>
      <c r="L5" s="1"/>
      <c r="M5" s="1"/>
      <c r="N5" s="1"/>
      <c r="O5" s="1"/>
      <c r="P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26" ht="18" customHeight="1" x14ac:dyDescent="0.25">
      <c r="A6" s="1"/>
      <c r="B6" s="1"/>
      <c r="C6" s="85" t="s">
        <v>34</v>
      </c>
      <c r="D6" s="86"/>
      <c r="E6" s="86"/>
      <c r="F6" s="87"/>
      <c r="G6" s="77">
        <f>'Ciclo de transición'!G15+2</f>
        <v>44255</v>
      </c>
      <c r="H6" s="57"/>
      <c r="I6" s="1"/>
      <c r="J6" s="40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" customHeight="1" thickBot="1" x14ac:dyDescent="0.3">
      <c r="A7" s="1"/>
      <c r="B7" s="1"/>
      <c r="C7" s="9"/>
      <c r="D7" s="9"/>
      <c r="E7" s="9"/>
      <c r="F7" s="9"/>
      <c r="G7" s="9"/>
      <c r="H7" s="9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" customHeight="1" x14ac:dyDescent="0.25">
      <c r="A8" s="89" t="s">
        <v>29</v>
      </c>
      <c r="B8" s="41">
        <v>1</v>
      </c>
      <c r="C8" s="60">
        <f>G6</f>
        <v>44255</v>
      </c>
      <c r="D8" s="61"/>
      <c r="E8" s="60">
        <f>C8+2</f>
        <v>44257</v>
      </c>
      <c r="F8" s="61"/>
      <c r="G8" s="60">
        <f>E8+3</f>
        <v>44260</v>
      </c>
      <c r="H8" s="62"/>
      <c r="I8" s="3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" customHeight="1" x14ac:dyDescent="0.25">
      <c r="A9" s="1"/>
      <c r="B9" s="34"/>
      <c r="C9" s="101" t="s">
        <v>27</v>
      </c>
      <c r="D9" s="43">
        <f>ROUND((0.65*G5)/'Ciclo Introduccion'!G6,0)*'Ciclo Introduccion'!G6</f>
        <v>137.5</v>
      </c>
      <c r="E9" s="102" t="s">
        <v>27</v>
      </c>
      <c r="F9" s="45">
        <f>ROUND((0.6*G5)/'Ciclo Introduccion'!G6,0)*'Ciclo Introduccion'!G6</f>
        <v>125</v>
      </c>
      <c r="G9" s="102" t="s">
        <v>40</v>
      </c>
      <c r="H9" s="46">
        <f>ROUND((0.65*G5)/'Ciclo Introduccion'!G6,0)*'Ciclo Introduccion'!G6</f>
        <v>137.5</v>
      </c>
      <c r="I9" s="3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" customHeight="1" x14ac:dyDescent="0.25">
      <c r="A10" s="1"/>
      <c r="B10" s="34"/>
      <c r="C10" s="101" t="s">
        <v>40</v>
      </c>
      <c r="D10" s="43">
        <f>ROUND((0.75*G5)/'Ciclo Introduccion'!G6,0)*'Ciclo Introduccion'!G6</f>
        <v>157.5</v>
      </c>
      <c r="E10" s="102" t="s">
        <v>27</v>
      </c>
      <c r="F10" s="45">
        <f>ROUND((0.7*G5)/'Ciclo Introduccion'!G6,0)*'Ciclo Introduccion'!G6</f>
        <v>147.5</v>
      </c>
      <c r="G10" s="102" t="s">
        <v>40</v>
      </c>
      <c r="H10" s="46">
        <f>ROUND((0.7*G5)/'Ciclo Introduccion'!G6,0)*'Ciclo Introduccion'!G6</f>
        <v>147.5</v>
      </c>
      <c r="I10" s="3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" customHeight="1" x14ac:dyDescent="0.25">
      <c r="A11" s="1"/>
      <c r="B11" s="34"/>
      <c r="C11" s="42" t="s">
        <v>13</v>
      </c>
      <c r="D11" s="43">
        <f>ROUND((0.85*G5)/'Ciclo Introduccion'!G6,0)*'Ciclo Introduccion'!G6</f>
        <v>177.5</v>
      </c>
      <c r="E11" s="102" t="s">
        <v>40</v>
      </c>
      <c r="F11" s="45">
        <f>ROUND((0.8*G5)/'Ciclo Introduccion'!G6,0)*'Ciclo Introduccion'!G6</f>
        <v>167.5</v>
      </c>
      <c r="G11" s="44" t="s">
        <v>14</v>
      </c>
      <c r="H11" s="46">
        <f>ROUND((0.8*G5)/'Ciclo Introduccion'!G6,0)*'Ciclo Introduccion'!G6</f>
        <v>167.5</v>
      </c>
      <c r="I11" s="3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" customHeight="1" x14ac:dyDescent="0.25">
      <c r="A12" s="1"/>
      <c r="B12" s="34"/>
      <c r="C12" s="101" t="s">
        <v>28</v>
      </c>
      <c r="D12" s="43">
        <f>ROUND((0.85*G5)/'Ciclo Introduccion'!G6,0)*'Ciclo Introduccion'!G6</f>
        <v>177.5</v>
      </c>
      <c r="E12" s="102" t="s">
        <v>27</v>
      </c>
      <c r="F12" s="45">
        <f>ROUND((0.9*G5)/'Ciclo Introduccion'!G6,0)*'Ciclo Introduccion'!G6</f>
        <v>190</v>
      </c>
      <c r="G12" s="47"/>
      <c r="H12" s="48"/>
      <c r="I12" s="3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" customHeight="1" x14ac:dyDescent="0.25">
      <c r="A13" s="1"/>
      <c r="B13" s="34"/>
      <c r="C13" s="49"/>
      <c r="D13" s="28"/>
      <c r="E13" s="21" t="s">
        <v>15</v>
      </c>
      <c r="F13" s="26">
        <f>ROUND((0.85*G5)/'Ciclo Introduccion'!G6,0)*'Ciclo Introduccion'!G6</f>
        <v>177.5</v>
      </c>
      <c r="G13" s="30"/>
      <c r="H13" s="23"/>
      <c r="I13" s="3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" customHeight="1" x14ac:dyDescent="0.25">
      <c r="A14" s="1"/>
      <c r="B14" s="30"/>
      <c r="C14" s="30"/>
      <c r="D14" s="30"/>
      <c r="E14" s="30"/>
      <c r="F14" s="30"/>
      <c r="G14" s="30"/>
      <c r="H14" s="30"/>
      <c r="I14" s="3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" customHeight="1" x14ac:dyDescent="0.25">
      <c r="A15" s="89" t="s">
        <v>29</v>
      </c>
      <c r="B15" s="41">
        <v>2</v>
      </c>
      <c r="C15" s="60">
        <f>C8+7</f>
        <v>44262</v>
      </c>
      <c r="D15" s="61"/>
      <c r="E15" s="60">
        <f>C15+2</f>
        <v>44264</v>
      </c>
      <c r="F15" s="61"/>
      <c r="G15" s="60">
        <f>E15+3</f>
        <v>44267</v>
      </c>
      <c r="H15" s="62"/>
      <c r="I15" s="3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" customHeight="1" x14ac:dyDescent="0.25">
      <c r="A16" s="1"/>
      <c r="B16" s="34"/>
      <c r="C16" s="102" t="s">
        <v>40</v>
      </c>
      <c r="D16" s="45">
        <f>ROUND((0.6*G5)/'Ciclo Introduccion'!G6,0)*'Ciclo Introduccion'!G6</f>
        <v>125</v>
      </c>
      <c r="E16" s="102" t="s">
        <v>27</v>
      </c>
      <c r="F16" s="45">
        <f>ROUND((0.65*G5)/'Ciclo Introduccion'!G6,0)*'Ciclo Introduccion'!G6</f>
        <v>137.5</v>
      </c>
      <c r="G16" s="102" t="s">
        <v>27</v>
      </c>
      <c r="H16" s="46">
        <f>ROUND((0.65*G5)/'Ciclo Introduccion'!G6,0)*'Ciclo Introduccion'!G6</f>
        <v>137.5</v>
      </c>
      <c r="I16" s="3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" customHeight="1" x14ac:dyDescent="0.25">
      <c r="A17" s="1"/>
      <c r="B17" s="34"/>
      <c r="C17" s="102" t="s">
        <v>40</v>
      </c>
      <c r="D17" s="45">
        <f>ROUND((0.7*G5)/'Ciclo Introduccion'!G6,0)*'Ciclo Introduccion'!G6</f>
        <v>147.5</v>
      </c>
      <c r="E17" s="102" t="s">
        <v>27</v>
      </c>
      <c r="F17" s="45">
        <f>ROUND((0.75*G5)/'Ciclo Introduccion'!G6,0)*'Ciclo Introduccion'!G6</f>
        <v>157.5</v>
      </c>
      <c r="G17" s="102" t="s">
        <v>27</v>
      </c>
      <c r="H17" s="46">
        <f>ROUND((0.75*G5)/'Ciclo Introduccion'!G6,0)*'Ciclo Introduccion'!G6</f>
        <v>157.5</v>
      </c>
      <c r="I17" s="3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" customHeight="1" x14ac:dyDescent="0.25">
      <c r="A18" s="1"/>
      <c r="B18" s="34"/>
      <c r="C18" s="102" t="s">
        <v>40</v>
      </c>
      <c r="D18" s="45">
        <f>ROUND((0.8*G5)/'Ciclo Introduccion'!G6,0)*'Ciclo Introduccion'!G6</f>
        <v>167.5</v>
      </c>
      <c r="E18" s="102" t="s">
        <v>40</v>
      </c>
      <c r="F18" s="45">
        <f>ROUND((0.85*G5)/'Ciclo Introduccion'!G6,0)*'Ciclo Introduccion'!G6</f>
        <v>177.5</v>
      </c>
      <c r="G18" s="102" t="s">
        <v>40</v>
      </c>
      <c r="H18" s="46">
        <f>ROUND((0.85*G5)/'Ciclo Introduccion'!G6,0)*'Ciclo Introduccion'!G6</f>
        <v>177.5</v>
      </c>
      <c r="I18" s="3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" customHeight="1" x14ac:dyDescent="0.25">
      <c r="A19" s="1"/>
      <c r="B19" s="34"/>
      <c r="C19" s="102" t="s">
        <v>27</v>
      </c>
      <c r="D19" s="45">
        <f>ROUND((0.9*G5)/'Ciclo Introduccion'!G6,0)*'Ciclo Introduccion'!G6</f>
        <v>190</v>
      </c>
      <c r="E19" s="44" t="s">
        <v>16</v>
      </c>
      <c r="F19" s="45">
        <f>ROUND((0.9*G5)/'Ciclo Introduccion'!G6,0)*'Ciclo Introduccion'!G6</f>
        <v>190</v>
      </c>
      <c r="G19" s="44" t="s">
        <v>1</v>
      </c>
      <c r="H19" s="46">
        <f>ROUND((0.9*G5)/'Ciclo Introduccion'!G6,0)*'Ciclo Introduccion'!G6</f>
        <v>190</v>
      </c>
      <c r="I19" s="3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" customHeight="1" x14ac:dyDescent="0.25">
      <c r="A20" s="1"/>
      <c r="B20" s="34"/>
      <c r="C20" s="33" t="s">
        <v>17</v>
      </c>
      <c r="D20" s="26">
        <f>ROUND((0.9*G5)/'Ciclo Introduccion'!G6,0)*'Ciclo Introduccion'!G6</f>
        <v>190</v>
      </c>
      <c r="E20" s="103" t="s">
        <v>27</v>
      </c>
      <c r="F20" s="26">
        <f>ROUND((0.95*G5)/'Ciclo Introduccion'!G6,0)*'Ciclo Introduccion'!G6</f>
        <v>200</v>
      </c>
      <c r="G20" s="50"/>
      <c r="H20" s="29"/>
      <c r="I20" s="3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" customHeight="1" x14ac:dyDescent="0.25">
      <c r="A21" s="1"/>
      <c r="B21" s="30"/>
      <c r="C21" s="30"/>
      <c r="D21" s="30"/>
      <c r="E21" s="30"/>
      <c r="F21" s="30"/>
      <c r="G21" s="30"/>
      <c r="H21" s="30"/>
      <c r="I21" s="3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" customHeight="1" x14ac:dyDescent="0.25">
      <c r="A22" s="89" t="s">
        <v>29</v>
      </c>
      <c r="B22" s="41">
        <v>3</v>
      </c>
      <c r="C22" s="60">
        <f>C15+7</f>
        <v>44269</v>
      </c>
      <c r="D22" s="61"/>
      <c r="E22" s="60">
        <f>C22+2</f>
        <v>44271</v>
      </c>
      <c r="F22" s="61"/>
      <c r="G22" s="60">
        <f>E22+3</f>
        <v>44274</v>
      </c>
      <c r="H22" s="62"/>
      <c r="I22" s="3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" customHeight="1" x14ac:dyDescent="0.25">
      <c r="A23" s="1"/>
      <c r="B23" s="34"/>
      <c r="C23" s="102" t="s">
        <v>27</v>
      </c>
      <c r="D23" s="45">
        <f>ROUND((0.6*G5)/'Ciclo Introduccion'!G6,0)*'Ciclo Introduccion'!G6</f>
        <v>125</v>
      </c>
      <c r="E23" s="102" t="s">
        <v>27</v>
      </c>
      <c r="F23" s="45">
        <f>ROUND((0.6*G5)/'Ciclo Introduccion'!G6,0)*'Ciclo Introduccion'!G6</f>
        <v>125</v>
      </c>
      <c r="G23" s="102" t="s">
        <v>27</v>
      </c>
      <c r="H23" s="46">
        <f>ROUND((0.65*G5)/'Ciclo Introduccion'!G6,0)*'Ciclo Introduccion'!G6</f>
        <v>137.5</v>
      </c>
      <c r="I23" s="3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" customHeight="1" x14ac:dyDescent="0.25">
      <c r="A24" s="1"/>
      <c r="B24" s="34"/>
      <c r="C24" s="102" t="s">
        <v>27</v>
      </c>
      <c r="D24" s="45">
        <f>ROUND((0.7*G5)/'Ciclo Introduccion'!G6,0)*'Ciclo Introduccion'!G6</f>
        <v>147.5</v>
      </c>
      <c r="E24" s="102" t="s">
        <v>27</v>
      </c>
      <c r="F24" s="45">
        <f>ROUND((0.7*G5)/'Ciclo Introduccion'!G6,0)*'Ciclo Introduccion'!G6</f>
        <v>147.5</v>
      </c>
      <c r="G24" s="102" t="s">
        <v>27</v>
      </c>
      <c r="H24" s="46">
        <f>ROUND((0.75*G5)/'Ciclo Introduccion'!G6,0)*'Ciclo Introduccion'!G6</f>
        <v>157.5</v>
      </c>
      <c r="I24" s="31"/>
      <c r="J24" s="31"/>
      <c r="K24" s="31"/>
      <c r="L24" s="31"/>
      <c r="M24" s="31"/>
      <c r="N24" s="31"/>
      <c r="O24" s="31"/>
      <c r="P24" s="3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" customHeight="1" x14ac:dyDescent="0.25">
      <c r="A25" s="1"/>
      <c r="B25" s="34"/>
      <c r="C25" s="102" t="s">
        <v>27</v>
      </c>
      <c r="D25" s="45">
        <f>ROUND((0.8*G5)/'Ciclo Introduccion'!G6,0)*'Ciclo Introduccion'!G6</f>
        <v>167.5</v>
      </c>
      <c r="E25" s="102" t="s">
        <v>27</v>
      </c>
      <c r="F25" s="45">
        <f>ROUND((0.8*G5)/'Ciclo Introduccion'!G6,0)*'Ciclo Introduccion'!G6</f>
        <v>167.5</v>
      </c>
      <c r="G25" s="102" t="s">
        <v>27</v>
      </c>
      <c r="H25" s="46">
        <f>ROUND((0.85*G5)/'Ciclo Introduccion'!G6,0)*'Ciclo Introduccion'!G6</f>
        <v>177.5</v>
      </c>
      <c r="I25" s="31"/>
      <c r="J25" s="31"/>
      <c r="K25" s="31"/>
      <c r="L25" s="31"/>
      <c r="M25" s="31"/>
      <c r="N25" s="31"/>
      <c r="O25" s="31"/>
      <c r="P25" s="3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" customHeight="1" x14ac:dyDescent="0.25">
      <c r="A26" s="1"/>
      <c r="B26" s="34"/>
      <c r="C26" s="33" t="s">
        <v>18</v>
      </c>
      <c r="D26" s="26">
        <f>ROUND((0.9*G5)/'Ciclo Introduccion'!G6,0)*'Ciclo Introduccion'!G6</f>
        <v>190</v>
      </c>
      <c r="E26" s="21" t="s">
        <v>19</v>
      </c>
      <c r="F26" s="26">
        <f>ROUND((0.95*G5)/'Ciclo Introduccion'!G6,0)*'Ciclo Introduccion'!G6</f>
        <v>200</v>
      </c>
      <c r="G26" s="21" t="s">
        <v>20</v>
      </c>
      <c r="H26" s="51">
        <f>ROUND((0.95*G5)/'Ciclo Introduccion'!G6,0)*'Ciclo Introduccion'!G6</f>
        <v>200</v>
      </c>
      <c r="I26" s="31"/>
      <c r="J26" s="31"/>
      <c r="K26" s="31"/>
      <c r="L26" s="31"/>
      <c r="M26" s="31"/>
      <c r="N26" s="31"/>
      <c r="O26" s="31"/>
      <c r="P26" s="3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" customHeight="1" x14ac:dyDescent="0.25">
      <c r="A27" s="1"/>
      <c r="B27" s="9"/>
      <c r="C27" s="9"/>
      <c r="D27" s="9"/>
      <c r="E27" s="9"/>
      <c r="F27" s="9"/>
      <c r="G27" s="9"/>
      <c r="H27" s="9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" customHeight="1" x14ac:dyDescent="0.25">
      <c r="A28" s="89" t="s">
        <v>29</v>
      </c>
      <c r="B28" s="52">
        <v>4</v>
      </c>
      <c r="C28" s="60">
        <f>C22+7</f>
        <v>44276</v>
      </c>
      <c r="D28" s="61"/>
      <c r="E28" s="60">
        <f>C28+2</f>
        <v>44278</v>
      </c>
      <c r="F28" s="61"/>
      <c r="G28" s="60">
        <f>E28+3</f>
        <v>44281</v>
      </c>
      <c r="H28" s="62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" customHeight="1" x14ac:dyDescent="0.25">
      <c r="A29" s="1"/>
      <c r="B29" s="34"/>
      <c r="C29" s="102" t="s">
        <v>27</v>
      </c>
      <c r="D29" s="45">
        <f>ROUND((0.7*G5)/'Ciclo Introduccion'!G6,0)*'Ciclo Introduccion'!G6</f>
        <v>147.5</v>
      </c>
      <c r="E29" s="102" t="s">
        <v>27</v>
      </c>
      <c r="F29" s="45">
        <f>ROUND((0.7*G5)/'Ciclo Introduccion'!G6,0)*'Ciclo Introduccion'!G6</f>
        <v>147.5</v>
      </c>
      <c r="G29" s="102" t="s">
        <v>27</v>
      </c>
      <c r="H29" s="46">
        <f>ROUND((0.75*G5)/'Ciclo Introduccion'!G6,0)*'Ciclo Introduccion'!G6</f>
        <v>157.5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" customHeight="1" x14ac:dyDescent="0.25">
      <c r="A30" s="1"/>
      <c r="B30" s="34"/>
      <c r="C30" s="102" t="s">
        <v>40</v>
      </c>
      <c r="D30" s="45">
        <f>ROUND((0.8*G5)/'Ciclo Introduccion'!G6,0)*'Ciclo Introduccion'!G6</f>
        <v>167.5</v>
      </c>
      <c r="E30" s="102" t="s">
        <v>27</v>
      </c>
      <c r="F30" s="45">
        <f>ROUND((0.8*G5)/'Ciclo Introduccion'!G6,0)*'Ciclo Introduccion'!G6</f>
        <v>167.5</v>
      </c>
      <c r="G30" s="102" t="s">
        <v>40</v>
      </c>
      <c r="H30" s="46">
        <f>ROUND((0.9*G5)/'Ciclo Introduccion'!G6,0)*'Ciclo Introduccion'!G6</f>
        <v>190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" customHeight="1" x14ac:dyDescent="0.25">
      <c r="A31" s="1"/>
      <c r="B31" s="34"/>
      <c r="C31" s="33" t="s">
        <v>18</v>
      </c>
      <c r="D31" s="26">
        <f>ROUND((0.9*G5)/'Ciclo Introduccion'!G6,0)*'Ciclo Introduccion'!G6</f>
        <v>190</v>
      </c>
      <c r="E31" s="21" t="s">
        <v>20</v>
      </c>
      <c r="F31" s="26">
        <f>ROUND((0.95*G5)/'Ciclo Introduccion'!G6,0)*'Ciclo Introduccion'!G6</f>
        <v>200</v>
      </c>
      <c r="G31" s="21" t="s">
        <v>13</v>
      </c>
      <c r="H31" s="51">
        <f>ROUND((0.95*G5)/'Ciclo Introduccion'!G6,0)*'Ciclo Introduccion'!G6</f>
        <v>200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" customHeight="1" x14ac:dyDescent="0.25">
      <c r="A32" s="1"/>
      <c r="B32" s="30"/>
      <c r="C32" s="30"/>
      <c r="D32" s="30"/>
      <c r="E32" s="31"/>
      <c r="F32" s="31"/>
      <c r="G32" s="31"/>
      <c r="H32" s="3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" customHeight="1" x14ac:dyDescent="0.25">
      <c r="A33" s="89" t="s">
        <v>29</v>
      </c>
      <c r="B33" s="41">
        <v>5</v>
      </c>
      <c r="C33" s="60">
        <f>G28+3</f>
        <v>44284</v>
      </c>
      <c r="D33" s="62"/>
      <c r="E33" s="31"/>
      <c r="F33" s="31"/>
      <c r="G33" s="31"/>
      <c r="H33" s="3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" customHeight="1" x14ac:dyDescent="0.25">
      <c r="A34" s="1"/>
      <c r="B34" s="34"/>
      <c r="C34" s="102" t="s">
        <v>40</v>
      </c>
      <c r="D34" s="46">
        <f>ROUND((0.75*G5)/'Ciclo Introduccion'!G6,0)*'Ciclo Introduccion'!G6</f>
        <v>157.5</v>
      </c>
      <c r="E34" s="31"/>
      <c r="F34" s="31"/>
      <c r="G34" s="31"/>
      <c r="H34" s="3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" customHeight="1" x14ac:dyDescent="0.25">
      <c r="A35" s="1"/>
      <c r="B35" s="34"/>
      <c r="C35" s="33" t="s">
        <v>21</v>
      </c>
      <c r="D35" s="51">
        <f>ROUND((0.85*G5)/'Ciclo Introduccion'!G6,0)*'Ciclo Introduccion'!G6</f>
        <v>177.5</v>
      </c>
      <c r="E35" s="31"/>
      <c r="F35" s="31"/>
      <c r="G35" s="31"/>
      <c r="H35" s="3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" customHeight="1" x14ac:dyDescent="0.25">
      <c r="A36" s="1"/>
      <c r="B36" s="30"/>
      <c r="C36" s="30"/>
      <c r="D36" s="30"/>
      <c r="E36" s="31"/>
      <c r="F36" s="31"/>
      <c r="G36" s="31"/>
      <c r="H36" s="3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" customHeight="1" x14ac:dyDescent="0.25">
      <c r="A37" s="89" t="s">
        <v>29</v>
      </c>
      <c r="B37" s="53">
        <v>6</v>
      </c>
      <c r="C37" s="70">
        <f>G28+7</f>
        <v>44288</v>
      </c>
      <c r="D37" s="80"/>
      <c r="E37" s="104" t="str">
        <f>CONCATENATE("TEST 1RM - Objetivo ",IF('Ciclo Introduccion'!G6=5,"25-45lbs","10-20kg")," extra")</f>
        <v>TEST 1RM - Objetivo 10-20kg extra</v>
      </c>
      <c r="F37" s="91"/>
      <c r="G37" s="91"/>
      <c r="H37" s="92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" customHeight="1" x14ac:dyDescent="0.25">
      <c r="A38" s="1"/>
      <c r="B38" s="31"/>
      <c r="C38" s="78"/>
      <c r="D38" s="79"/>
      <c r="E38" s="105"/>
      <c r="F38" s="94"/>
      <c r="G38" s="94"/>
      <c r="H38" s="9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" customHeight="1" x14ac:dyDescent="0.25">
      <c r="A40" s="1"/>
      <c r="B40" s="24"/>
      <c r="C40" s="64"/>
      <c r="D40" s="54"/>
      <c r="E40" s="54"/>
      <c r="F40" s="64"/>
      <c r="G40" s="54"/>
      <c r="H40" s="54"/>
      <c r="I40" s="5"/>
      <c r="J40" s="5"/>
      <c r="K40" s="1"/>
      <c r="L40" s="1"/>
      <c r="M40" s="1"/>
      <c r="N40" s="1"/>
      <c r="O40" s="1"/>
      <c r="P40" s="1"/>
      <c r="Q40" s="1"/>
      <c r="R40" s="6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4">
    <mergeCell ref="E22:F22"/>
    <mergeCell ref="G22:H22"/>
    <mergeCell ref="C38:D38"/>
    <mergeCell ref="C40:E40"/>
    <mergeCell ref="F40:H40"/>
    <mergeCell ref="C22:D22"/>
    <mergeCell ref="C28:D28"/>
    <mergeCell ref="E28:F28"/>
    <mergeCell ref="G28:H28"/>
    <mergeCell ref="C33:D33"/>
    <mergeCell ref="C37:D37"/>
    <mergeCell ref="E37:H38"/>
    <mergeCell ref="C8:D8"/>
    <mergeCell ref="E8:F8"/>
    <mergeCell ref="G8:H8"/>
    <mergeCell ref="C15:D15"/>
    <mergeCell ref="E15:F15"/>
    <mergeCell ref="G15:H15"/>
    <mergeCell ref="B2:G2"/>
    <mergeCell ref="C3:F3"/>
    <mergeCell ref="C5:F5"/>
    <mergeCell ref="G5:H5"/>
    <mergeCell ref="C6:F6"/>
    <mergeCell ref="G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Ciclo Introduccion</vt:lpstr>
      <vt:lpstr>Ciclo base</vt:lpstr>
      <vt:lpstr>Ciclo de transición</vt:lpstr>
      <vt:lpstr>Ciclo intensidad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portatilhprojo@outlook.es</cp:lastModifiedBy>
  <dcterms:modified xsi:type="dcterms:W3CDTF">2020-12-18T22:46:47Z</dcterms:modified>
</cp:coreProperties>
</file>