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1F84F353-41B9-4B33-815A-88717F48FA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ersonalizacion" sheetId="1" r:id="rId1"/>
    <sheet name="Seleccion" sheetId="6" r:id="rId2"/>
    <sheet name="Fase 1 Vol" sheetId="2" r:id="rId3"/>
    <sheet name="Fase 2 Carga" sheetId="8" r:id="rId4"/>
    <sheet name="Fase 3 Intensidad" sheetId="9" r:id="rId5"/>
  </sheets>
  <definedNames>
    <definedName name="Bench_Accessory">Seleccion!$O$21:$V$21</definedName>
    <definedName name="Deadlift_Accessory">Seleccion!$L$35:$V$35</definedName>
    <definedName name="numberofreps">Personalizacion!$A$24:$F$24</definedName>
    <definedName name="Paused_Press">Seleccion!$O$21:$Y$21</definedName>
    <definedName name="Slingshot">Seleccion!$O$21:$X$21</definedName>
    <definedName name="Squat_Accessories" localSheetId="3">Seleccion!$C$6,Seleccion!$D$6,Seleccion!#REF!,Seleccion!$E$6,Seleccion!$G$6,Seleccion!$C$7,Seleccion!$D$7,Seleccion!$E$7,Seleccion!$F$8</definedName>
    <definedName name="Squat_Accessories" localSheetId="4">Seleccion!$C$6,Seleccion!$D$6,Seleccion!#REF!,Seleccion!$E$6,Seleccion!$G$6,Seleccion!$C$7,Seleccion!$D$7,Seleccion!$E$7,Seleccion!$F$8</definedName>
    <definedName name="Squat_Accessories">Seleccion!$C$6,Seleccion!$D$6,Seleccion!#REF!,Seleccion!$E$6,Seleccion!$G$6,Seleccion!$C$7,Seleccion!$D$7,Seleccion!$E$7,Seleccion!$F$8</definedName>
    <definedName name="Squat_Accessory">Seleccion!$S$5:$AA$5</definedName>
    <definedName name="Wide_Grip_Bench">Seleccion!$O$21:$W$21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B5" i="8"/>
  <c r="D29" i="2" l="1"/>
  <c r="D40" i="2"/>
  <c r="B28" i="2" l="1"/>
  <c r="B16" i="2"/>
  <c r="B4" i="2"/>
  <c r="B30" i="2"/>
  <c r="F28" i="2"/>
  <c r="F16" i="2"/>
  <c r="F4" i="2"/>
  <c r="B40" i="2"/>
  <c r="B29" i="2"/>
  <c r="F54" i="2" l="1"/>
  <c r="L28" i="2" s="1"/>
  <c r="F53" i="2"/>
  <c r="F52" i="2"/>
  <c r="N40" i="2" s="1"/>
  <c r="B43" i="2"/>
  <c r="D43" i="2" s="1"/>
  <c r="D30" i="2"/>
  <c r="D28" i="2"/>
  <c r="B17" i="2"/>
  <c r="D17" i="2" s="1"/>
  <c r="D16" i="2"/>
  <c r="B5" i="2"/>
  <c r="A39" i="9"/>
  <c r="K39" i="9" s="1"/>
  <c r="U39" i="9" s="1"/>
  <c r="A38" i="9"/>
  <c r="K38" i="9" s="1"/>
  <c r="U38" i="9" s="1"/>
  <c r="A28" i="9"/>
  <c r="K28" i="9" s="1"/>
  <c r="U28" i="9" s="1"/>
  <c r="A19" i="9"/>
  <c r="K19" i="9" s="1"/>
  <c r="U19" i="9" s="1"/>
  <c r="A18" i="9"/>
  <c r="K18" i="9" s="1"/>
  <c r="U18" i="9" s="1"/>
  <c r="A7" i="9"/>
  <c r="K7" i="9" s="1"/>
  <c r="U7" i="9" s="1"/>
  <c r="A6" i="9"/>
  <c r="K6" i="9" s="1"/>
  <c r="U6" i="9" s="1"/>
  <c r="A42" i="8"/>
  <c r="K42" i="8" s="1"/>
  <c r="U42" i="8" s="1"/>
  <c r="AE42" i="8" s="1"/>
  <c r="A41" i="8"/>
  <c r="K41" i="8" s="1"/>
  <c r="U41" i="8" s="1"/>
  <c r="AE41" i="8" s="1"/>
  <c r="A33" i="8"/>
  <c r="K33" i="8" s="1"/>
  <c r="U33" i="8" s="1"/>
  <c r="AE33" i="8" s="1"/>
  <c r="A19" i="8"/>
  <c r="K19" i="8" s="1"/>
  <c r="U19" i="8" s="1"/>
  <c r="AE19" i="8" s="1"/>
  <c r="A18" i="8"/>
  <c r="K18" i="8" s="1"/>
  <c r="U18" i="8" s="1"/>
  <c r="AE18" i="8" s="1"/>
  <c r="A7" i="8"/>
  <c r="K7" i="8" s="1"/>
  <c r="U7" i="8" s="1"/>
  <c r="AE7" i="8" s="1"/>
  <c r="A6" i="8"/>
  <c r="K6" i="8" s="1"/>
  <c r="U6" i="8" s="1"/>
  <c r="AE6" i="8" s="1"/>
  <c r="A42" i="2"/>
  <c r="K42" i="2" s="1"/>
  <c r="U42" i="2" s="1"/>
  <c r="AE42" i="2" s="1"/>
  <c r="A41" i="2"/>
  <c r="K41" i="2" s="1"/>
  <c r="U41" i="2" s="1"/>
  <c r="AE41" i="2" s="1"/>
  <c r="A31" i="2"/>
  <c r="K31" i="2" s="1"/>
  <c r="U31" i="2" s="1"/>
  <c r="AE31" i="2" s="1"/>
  <c r="A19" i="2"/>
  <c r="K19" i="2" s="1"/>
  <c r="U19" i="2" s="1"/>
  <c r="AE19" i="2" s="1"/>
  <c r="A18" i="2"/>
  <c r="K18" i="2" s="1"/>
  <c r="U18" i="2" s="1"/>
  <c r="AE18" i="2" s="1"/>
  <c r="A7" i="2"/>
  <c r="K7" i="2" s="1"/>
  <c r="U7" i="2" s="1"/>
  <c r="AE7" i="2" s="1"/>
  <c r="A6" i="2"/>
  <c r="K6" i="2" s="1"/>
  <c r="U6" i="2" s="1"/>
  <c r="AE6" i="2" s="1"/>
  <c r="F40" i="2"/>
  <c r="H40" i="2" s="1"/>
  <c r="F29" i="2"/>
  <c r="H29" i="2" s="1"/>
  <c r="D4" i="2"/>
  <c r="D5" i="2"/>
  <c r="K9" i="1"/>
  <c r="K10" i="1"/>
  <c r="K8" i="1"/>
  <c r="L4" i="2" l="1"/>
  <c r="N4" i="2" s="1"/>
  <c r="N29" i="2"/>
  <c r="L16" i="2"/>
  <c r="N16" i="2" s="1"/>
  <c r="L40" i="2"/>
  <c r="P40" i="2"/>
  <c r="R40" i="2" s="1"/>
  <c r="P54" i="2"/>
  <c r="P28" i="2"/>
  <c r="L30" i="2"/>
  <c r="N30" i="2" s="1"/>
  <c r="L29" i="2"/>
  <c r="P29" i="2"/>
  <c r="R29" i="2" s="1"/>
  <c r="P16" i="2"/>
  <c r="P4" i="2"/>
  <c r="N28" i="2"/>
  <c r="P52" i="2"/>
  <c r="X40" i="2" s="1"/>
  <c r="P53" i="2"/>
  <c r="X29" i="2" s="1"/>
  <c r="L43" i="2"/>
  <c r="N43" i="2" s="1"/>
  <c r="L17" i="2"/>
  <c r="N17" i="2" s="1"/>
  <c r="L5" i="2"/>
  <c r="N5" i="2" s="1"/>
  <c r="Z28" i="2" l="1"/>
  <c r="V28" i="2"/>
  <c r="X28" i="2" s="1"/>
  <c r="V43" i="2"/>
  <c r="X43" i="2" s="1"/>
  <c r="Z54" i="2"/>
  <c r="AJ54" i="2" s="1"/>
  <c r="V29" i="2"/>
  <c r="Z4" i="2"/>
  <c r="Z29" i="2"/>
  <c r="AB29" i="2" s="1"/>
  <c r="V4" i="2"/>
  <c r="X4" i="2" s="1"/>
  <c r="V30" i="2"/>
  <c r="X30" i="2" s="1"/>
  <c r="V16" i="2"/>
  <c r="X16" i="2" s="1"/>
  <c r="V40" i="2"/>
  <c r="Z16" i="2"/>
  <c r="Z53" i="2"/>
  <c r="Z40" i="2"/>
  <c r="AB40" i="2" s="1"/>
  <c r="V17" i="2"/>
  <c r="X17" i="2" s="1"/>
  <c r="V5" i="2"/>
  <c r="X5" i="2" s="1"/>
  <c r="Z52" i="2"/>
  <c r="AF40" i="2" s="1"/>
  <c r="AF5" i="2" l="1"/>
  <c r="AH5" i="2" s="1"/>
  <c r="AF29" i="2"/>
  <c r="AH29" i="2" s="1"/>
  <c r="AJ29" i="2" s="1"/>
  <c r="AL28" i="2"/>
  <c r="AF28" i="2"/>
  <c r="AH28" i="2" s="1"/>
  <c r="AJ28" i="2" s="1"/>
  <c r="AF43" i="2"/>
  <c r="AH43" i="2" s="1"/>
  <c r="AF16" i="2"/>
  <c r="AH16" i="2" s="1"/>
  <c r="AJ16" i="2" s="1"/>
  <c r="AL16" i="2"/>
  <c r="AH40" i="2"/>
  <c r="AJ40" i="2" s="1"/>
  <c r="AF30" i="2"/>
  <c r="AL4" i="2"/>
  <c r="AF4" i="2"/>
  <c r="AH4" i="2" s="1"/>
  <c r="AJ4" i="2" s="1"/>
  <c r="F30" i="8"/>
  <c r="B30" i="8"/>
  <c r="D30" i="8" s="1"/>
  <c r="AJ53" i="2"/>
  <c r="AF17" i="2"/>
  <c r="AH17" i="2" s="1"/>
  <c r="AJ52" i="2"/>
  <c r="D40" i="8" s="1"/>
  <c r="F55" i="8"/>
  <c r="B43" i="8"/>
  <c r="D43" i="8" s="1"/>
  <c r="D5" i="8" l="1"/>
  <c r="D31" i="8"/>
  <c r="F54" i="8"/>
  <c r="L4" i="8" s="1"/>
  <c r="N4" i="8" s="1"/>
  <c r="F4" i="8"/>
  <c r="B32" i="8"/>
  <c r="D32" i="8" s="1"/>
  <c r="D4" i="8"/>
  <c r="B31" i="8"/>
  <c r="F31" i="8"/>
  <c r="H31" i="8" s="1"/>
  <c r="B40" i="8"/>
  <c r="F40" i="8"/>
  <c r="H40" i="8" s="1"/>
  <c r="F16" i="8"/>
  <c r="B16" i="8"/>
  <c r="D16" i="8" s="1"/>
  <c r="P30" i="8"/>
  <c r="L30" i="8"/>
  <c r="N30" i="8" s="1"/>
  <c r="L32" i="8"/>
  <c r="N32" i="8" s="1"/>
  <c r="F53" i="8"/>
  <c r="N40" i="8" s="1"/>
  <c r="B17" i="8"/>
  <c r="D17" i="8" s="1"/>
  <c r="L43" i="8"/>
  <c r="N43" i="8" s="1"/>
  <c r="P55" i="8"/>
  <c r="V43" i="8" s="1"/>
  <c r="L5" i="8" l="1"/>
  <c r="N5" i="8" s="1"/>
  <c r="N31" i="8"/>
  <c r="P31" i="8" s="1"/>
  <c r="R31" i="8" s="1"/>
  <c r="P54" i="8"/>
  <c r="P4" i="8"/>
  <c r="L31" i="8"/>
  <c r="Z30" i="8"/>
  <c r="V30" i="8"/>
  <c r="X30" i="8" s="1"/>
  <c r="P40" i="8"/>
  <c r="R40" i="8" s="1"/>
  <c r="L40" i="8"/>
  <c r="L17" i="8"/>
  <c r="N17" i="8" s="1"/>
  <c r="P16" i="8"/>
  <c r="L16" i="8"/>
  <c r="N16" i="8" s="1"/>
  <c r="P53" i="8"/>
  <c r="X40" i="8" s="1"/>
  <c r="X43" i="8"/>
  <c r="Z55" i="8"/>
  <c r="X31" i="8" l="1"/>
  <c r="Z31" i="8" s="1"/>
  <c r="AB31" i="8" s="1"/>
  <c r="V32" i="8"/>
  <c r="X32" i="8" s="1"/>
  <c r="V5" i="8"/>
  <c r="X5" i="8" s="1"/>
  <c r="Z4" i="8"/>
  <c r="V4" i="8"/>
  <c r="X4" i="8" s="1"/>
  <c r="Z54" i="8"/>
  <c r="AF31" i="8" s="1"/>
  <c r="AH31" i="8" s="1"/>
  <c r="AJ31" i="8" s="1"/>
  <c r="V31" i="8"/>
  <c r="AF30" i="8"/>
  <c r="AH30" i="8" s="1"/>
  <c r="AJ30" i="8" s="1"/>
  <c r="AL30" i="8"/>
  <c r="Z40" i="8"/>
  <c r="AB40" i="8" s="1"/>
  <c r="V40" i="8"/>
  <c r="Z16" i="8"/>
  <c r="V16" i="8"/>
  <c r="X16" i="8" s="1"/>
  <c r="Z53" i="8"/>
  <c r="V17" i="8"/>
  <c r="X17" i="8" s="1"/>
  <c r="AH43" i="8"/>
  <c r="AJ55" i="8"/>
  <c r="AJ54" i="8" l="1"/>
  <c r="AF4" i="8"/>
  <c r="AH4" i="8" s="1"/>
  <c r="AJ4" i="8" s="1"/>
  <c r="AL4" i="8"/>
  <c r="AF32" i="8"/>
  <c r="AF5" i="8"/>
  <c r="AH5" i="8" s="1"/>
  <c r="AF17" i="8"/>
  <c r="AH17" i="8" s="1"/>
  <c r="AF40" i="8"/>
  <c r="AH40" i="8" s="1"/>
  <c r="AJ40" i="8" s="1"/>
  <c r="AL16" i="8"/>
  <c r="AF16" i="8"/>
  <c r="AH16" i="8" s="1"/>
  <c r="AJ16" i="8" s="1"/>
  <c r="AJ53" i="8"/>
  <c r="B17" i="9" s="1"/>
  <c r="D17" i="9" s="1"/>
  <c r="H25" i="9"/>
  <c r="B25" i="9"/>
  <c r="D25" i="9" s="1"/>
  <c r="F25" i="9" s="1"/>
  <c r="B4" i="9"/>
  <c r="D4" i="9" s="1"/>
  <c r="F4" i="9" s="1"/>
  <c r="H4" i="9"/>
  <c r="D26" i="9"/>
  <c r="F26" i="9" s="1"/>
  <c r="H26" i="9" s="1"/>
  <c r="B26" i="9"/>
  <c r="B27" i="9"/>
  <c r="D27" i="9" s="1"/>
  <c r="F51" i="9"/>
  <c r="B40" i="9"/>
  <c r="D40" i="9" s="1"/>
  <c r="F50" i="9"/>
  <c r="L27" i="9" s="1"/>
  <c r="B5" i="9"/>
  <c r="D5" i="9" s="1"/>
  <c r="F49" i="9" l="1"/>
  <c r="L37" i="9" s="1"/>
  <c r="D37" i="9"/>
  <c r="F37" i="9" s="1"/>
  <c r="H37" i="9" s="1"/>
  <c r="H16" i="9"/>
  <c r="B16" i="9"/>
  <c r="D16" i="9" s="1"/>
  <c r="F16" i="9" s="1"/>
  <c r="B37" i="9"/>
  <c r="L4" i="9"/>
  <c r="N4" i="9" s="1"/>
  <c r="P4" i="9" s="1"/>
  <c r="L26" i="9"/>
  <c r="R4" i="9"/>
  <c r="N26" i="9"/>
  <c r="P26" i="9" s="1"/>
  <c r="R26" i="9" s="1"/>
  <c r="R25" i="9"/>
  <c r="L25" i="9"/>
  <c r="N25" i="9" s="1"/>
  <c r="P25" i="9" s="1"/>
  <c r="P51" i="9"/>
  <c r="L40" i="9"/>
  <c r="N40" i="9" s="1"/>
  <c r="N27" i="9"/>
  <c r="L5" i="9"/>
  <c r="N5" i="9" s="1"/>
  <c r="P50" i="9"/>
  <c r="R16" i="9" l="1"/>
  <c r="P49" i="9"/>
  <c r="AJ13" i="9" s="1"/>
  <c r="L16" i="9"/>
  <c r="N16" i="9" s="1"/>
  <c r="P16" i="9" s="1"/>
  <c r="L17" i="9"/>
  <c r="N17" i="9" s="1"/>
  <c r="N37" i="9"/>
  <c r="P37" i="9" s="1"/>
  <c r="R37" i="9" s="1"/>
  <c r="X25" i="9"/>
  <c r="V25" i="9"/>
  <c r="V27" i="9"/>
  <c r="V26" i="9"/>
  <c r="X26" i="9" s="1"/>
  <c r="Z26" i="9" s="1"/>
  <c r="X4" i="9"/>
  <c r="Z4" i="9" s="1"/>
  <c r="V4" i="9"/>
  <c r="AJ18" i="9"/>
  <c r="V5" i="9"/>
  <c r="AH18" i="9"/>
  <c r="AF18" i="9"/>
  <c r="AK29" i="9"/>
  <c r="AG29" i="9"/>
  <c r="AF5" i="9"/>
  <c r="AH5" i="9" s="1"/>
  <c r="AK30" i="9"/>
  <c r="AF24" i="9"/>
  <c r="AG30" i="9"/>
  <c r="AJ24" i="9"/>
  <c r="AH24" i="9"/>
  <c r="AF6" i="9"/>
  <c r="AH6" i="9" s="1"/>
  <c r="V17" i="9" l="1"/>
  <c r="AH13" i="9"/>
  <c r="AG28" i="9"/>
  <c r="AK28" i="9"/>
  <c r="V37" i="9"/>
  <c r="X37" i="9" s="1"/>
  <c r="Z37" i="9" s="1"/>
  <c r="V16" i="9"/>
  <c r="AF4" i="9"/>
  <c r="AH4" i="9" s="1"/>
  <c r="X16" i="9"/>
  <c r="Z16" i="9" s="1"/>
  <c r="AF13" i="9"/>
</calcChain>
</file>

<file path=xl/sharedStrings.xml><?xml version="1.0" encoding="utf-8"?>
<sst xmlns="http://schemas.openxmlformats.org/spreadsheetml/2006/main" count="1504" uniqueCount="184">
  <si>
    <t>1RM</t>
  </si>
  <si>
    <t>Exercise</t>
  </si>
  <si>
    <t>x5</t>
  </si>
  <si>
    <t>x8</t>
  </si>
  <si>
    <t>x8-10</t>
  </si>
  <si>
    <t>Bicep curls</t>
  </si>
  <si>
    <t>x6-8</t>
  </si>
  <si>
    <t>Triceps</t>
  </si>
  <si>
    <t>Pec Dec</t>
  </si>
  <si>
    <t>Floor Press</t>
  </si>
  <si>
    <r>
      <t xml:space="preserve">Spoto Press (stopping at 90*) </t>
    </r>
    <r>
      <rPr>
        <sz val="9"/>
        <color theme="1"/>
        <rFont val="Calibri"/>
        <family val="2"/>
        <scheme val="minor"/>
      </rPr>
      <t>(</t>
    </r>
    <r>
      <rPr>
        <i/>
        <sz val="9"/>
        <color theme="1"/>
        <rFont val="Calibri"/>
        <family val="2"/>
        <scheme val="minor"/>
      </rPr>
      <t>Due to higher Time under tension, reduce reps by 25-50%)</t>
    </r>
  </si>
  <si>
    <t>AMRAP</t>
  </si>
  <si>
    <t>1-4</t>
  </si>
  <si>
    <t>5-6</t>
  </si>
  <si>
    <t>7-8</t>
  </si>
  <si>
    <t>9-10</t>
  </si>
  <si>
    <t>11+</t>
  </si>
  <si>
    <t>Arnold Press</t>
  </si>
  <si>
    <t>x4</t>
  </si>
  <si>
    <t>x3</t>
  </si>
  <si>
    <t>Slingshot</t>
  </si>
  <si>
    <t>x1</t>
  </si>
  <si>
    <t>x15-20</t>
  </si>
  <si>
    <t>x10-12</t>
  </si>
  <si>
    <t>(x2-3sec)</t>
  </si>
  <si>
    <t>1.5inch Board Press</t>
  </si>
  <si>
    <t>Choose 1 Off the chest, 1 lockout exercise</t>
  </si>
  <si>
    <t>Pin Presses</t>
  </si>
  <si>
    <t>Reverse Hyper Extenstions</t>
  </si>
  <si>
    <t>Back Extentions</t>
  </si>
  <si>
    <t>Paused Slingshot</t>
  </si>
  <si>
    <r>
      <t xml:space="preserve">Spoto Press (stopping at 90*) </t>
    </r>
    <r>
      <rPr>
        <sz val="9"/>
        <color theme="0"/>
        <rFont val="Calibri"/>
        <family val="2"/>
        <scheme val="minor"/>
      </rPr>
      <t>(</t>
    </r>
    <r>
      <rPr>
        <i/>
        <sz val="9"/>
        <color theme="0"/>
        <rFont val="Calibri"/>
        <family val="2"/>
        <scheme val="minor"/>
      </rPr>
      <t>Due to higher Time under tension, reduce reps by 25-50%)</t>
    </r>
  </si>
  <si>
    <t>Spider Curls</t>
  </si>
  <si>
    <t>Reps</t>
  </si>
  <si>
    <t>30s</t>
  </si>
  <si>
    <t>Hard</t>
  </si>
  <si>
    <t>3-4m</t>
  </si>
  <si>
    <t>Slow</t>
  </si>
  <si>
    <t>x7</t>
  </si>
  <si>
    <t>x6</t>
  </si>
  <si>
    <t>New 1RM</t>
  </si>
  <si>
    <t xml:space="preserve">  Low End 90%</t>
  </si>
  <si>
    <t>Upper End 94%</t>
  </si>
  <si>
    <t>Potential New 1RM's</t>
  </si>
  <si>
    <t>3+ inch Board Press</t>
  </si>
  <si>
    <t>90s Sustained Hold</t>
  </si>
  <si>
    <t>x90sec</t>
  </si>
  <si>
    <t>1x90sec</t>
  </si>
  <si>
    <t>(x3sec)</t>
  </si>
  <si>
    <t>90sec Dbl Overhand Hold</t>
  </si>
  <si>
    <t>90sec Sustained Hold</t>
  </si>
  <si>
    <t>x5-7</t>
  </si>
  <si>
    <t>Arny</t>
  </si>
  <si>
    <t>WWW.BIBLIOTECADERUTINAS.COM</t>
  </si>
  <si>
    <t>Sentadilla</t>
  </si>
  <si>
    <t>Press de banca</t>
  </si>
  <si>
    <t>Peso muerto</t>
  </si>
  <si>
    <t>Calculadora</t>
  </si>
  <si>
    <t>Peso</t>
  </si>
  <si>
    <t>Nº de Repeticiones</t>
  </si>
  <si>
    <t>En una serie AMRAP (Tantas repeticiones como sea posible)</t>
  </si>
  <si>
    <t>1RM Calculado</t>
  </si>
  <si>
    <t>Las celdas amarillas son las editables</t>
  </si>
  <si>
    <t>High Pin Sentadillas</t>
  </si>
  <si>
    <t>Sentadillas</t>
  </si>
  <si>
    <t>Ejercicio accesorio Sentadilla #1</t>
  </si>
  <si>
    <t xml:space="preserve">Ejercicio accesorio Sentadilla #2 </t>
  </si>
  <si>
    <t>Ejercicio accesorio Banca #1</t>
  </si>
  <si>
    <t xml:space="preserve">Ejercicio accesorio Banca #2 </t>
  </si>
  <si>
    <r>
      <t>Alternativa principal al press de banca</t>
    </r>
    <r>
      <rPr>
        <sz val="11"/>
        <color theme="1"/>
        <rFont val="Calibri"/>
        <family val="2"/>
        <scheme val="minor"/>
      </rPr>
      <t xml:space="preserve"> </t>
    </r>
  </si>
  <si>
    <t>Elegir de la lista</t>
  </si>
  <si>
    <t>Box Sentadillas</t>
  </si>
  <si>
    <t>High box Sentadillas</t>
  </si>
  <si>
    <t>Speed Sentadillas</t>
  </si>
  <si>
    <t>Punto debil</t>
  </si>
  <si>
    <t>Musculo debil</t>
  </si>
  <si>
    <t>Elección accesorio</t>
  </si>
  <si>
    <t>Sentadillas con pausa</t>
  </si>
  <si>
    <t>Salir desde abajo</t>
  </si>
  <si>
    <t>Romper la paralela</t>
  </si>
  <si>
    <t>Debilidad general</t>
  </si>
  <si>
    <t>General</t>
  </si>
  <si>
    <t>Sentadillas frontales</t>
  </si>
  <si>
    <t>Gluteos e isquios</t>
  </si>
  <si>
    <t>Cuadriceps y gluteos</t>
  </si>
  <si>
    <t>Cuadriceps</t>
  </si>
  <si>
    <t>Sacar la barra del pecho</t>
  </si>
  <si>
    <t>Punto medio</t>
  </si>
  <si>
    <t>Bloqueo final</t>
  </si>
  <si>
    <t>Debilidad genreal</t>
  </si>
  <si>
    <t>Pectoral</t>
  </si>
  <si>
    <t>Deltoides anterior</t>
  </si>
  <si>
    <t>Rapidez del movimiento</t>
  </si>
  <si>
    <t>Todo</t>
  </si>
  <si>
    <t>Levantar desde la rodilla</t>
  </si>
  <si>
    <t>Espalda baja</t>
  </si>
  <si>
    <t xml:space="preserve">Ejercicio accesorio peso muerto #2 </t>
  </si>
  <si>
    <t>Ejercicio accesorio peso muerto #1</t>
  </si>
  <si>
    <t>Elegir del resto de la columna 1</t>
  </si>
  <si>
    <t>Sentadilla barra alta</t>
  </si>
  <si>
    <t>Peso muerto rumano</t>
  </si>
  <si>
    <t>Zancadas</t>
  </si>
  <si>
    <t>Hiperextensiones</t>
  </si>
  <si>
    <t>Puente de gluteos</t>
  </si>
  <si>
    <t>Extension de piernas</t>
  </si>
  <si>
    <t>Curl de pierna</t>
  </si>
  <si>
    <t>Buenos dias</t>
  </si>
  <si>
    <t>Press de banca agarre ancho</t>
  </si>
  <si>
    <t>Press de banca inclinado</t>
  </si>
  <si>
    <t>Press de banca agarre estrecho</t>
  </si>
  <si>
    <t>Press militar mancuernas</t>
  </si>
  <si>
    <t>Fondos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</si>
  <si>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</si>
  <si>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</si>
  <si>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</si>
  <si>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</si>
  <si>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</si>
  <si>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</si>
  <si>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</si>
  <si>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</si>
  <si>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</si>
  <si>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</si>
  <si>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 (Peak Start)</t>
  </si>
  <si>
    <t>(Peak Semana) Semana 12</t>
  </si>
  <si>
    <t>Speed Press de banca</t>
  </si>
  <si>
    <t>Dia 4 (Sentadillas 1RM Test)</t>
  </si>
  <si>
    <t>Dia 5 (Press de banca 1RM Test)</t>
  </si>
  <si>
    <t>(Pause first rep of each working Serie (sans AMRAP's))</t>
  </si>
  <si>
    <t>Serie 1</t>
  </si>
  <si>
    <t>Serie 2</t>
  </si>
  <si>
    <t>Serie 3</t>
  </si>
  <si>
    <t>Serie 4</t>
  </si>
  <si>
    <t>Serie 4+</t>
  </si>
  <si>
    <t>Dia 1 (Press de banca pesado, Speed Press de banca, Hipertrofia Torso)</t>
  </si>
  <si>
    <t>Dia 2 (Sentadillas pesado, Speed Sentadillas, Hipertrofia piernas)</t>
  </si>
  <si>
    <t>Dia 3 (HIIT, Movilidad)</t>
  </si>
  <si>
    <t>Dia 7 (HIIT, Movilidad)</t>
  </si>
  <si>
    <t>Speed Peso muerto</t>
  </si>
  <si>
    <t>Dia 1 (Sentadillas Singles, Press de banca Singles, Peso muerto Singles)</t>
  </si>
  <si>
    <t>Dia 7 (Peso muerto 1RM Test)</t>
  </si>
  <si>
    <t>Dia 4 (Peso muerto pesado, Press de banca con pausa, Hipertrofia Torso)</t>
  </si>
  <si>
    <t xml:space="preserve">Press de banca con pausa </t>
  </si>
  <si>
    <t>Dia 5 (Peso muerto pesado, Press de banca con pausa, Hipertrofia Torso)</t>
  </si>
  <si>
    <t>Dominadas</t>
  </si>
  <si>
    <t>1RM de Entrenamiento Semana 2</t>
  </si>
  <si>
    <t>**matting cells located below in white text**</t>
  </si>
  <si>
    <t>1RM de Entrenamiento Semana 3</t>
  </si>
  <si>
    <t>1RM de Entrenamiento Semana 4</t>
  </si>
  <si>
    <t>1RM de Entrenamiento Semana 5</t>
  </si>
  <si>
    <t>1RM de Entrenamiento Semana 6</t>
  </si>
  <si>
    <t>1RM de Entrenamiento Semana 7</t>
  </si>
  <si>
    <t>1RM de Entrenamiento Semana 8</t>
  </si>
  <si>
    <t>1RM de Entrenamiento Semana 9</t>
  </si>
  <si>
    <t>1RM de Entrenamiento Semana 10</t>
  </si>
  <si>
    <t>1RM de Entrenamiento Semana 11</t>
  </si>
  <si>
    <t>Nuevo máximo de entrenamiento</t>
  </si>
  <si>
    <t>Dia 5 (Complete Rest or SS Cardio, Movilidad)</t>
  </si>
  <si>
    <t>Dia 4 (Complete Rest or SS Cardio, Movilidad)</t>
  </si>
  <si>
    <t>Dia 7 (Movilidad)</t>
  </si>
  <si>
    <t xml:space="preserve"> Dia 6 (Sentadillas Climbing, Speed Peso muerto, Hipertrofia piernas)</t>
  </si>
  <si>
    <t>Dia 2 (Descanso, Movilidad)</t>
  </si>
  <si>
    <t>Dia 3 (Descanso, Movilidad)</t>
  </si>
  <si>
    <t>Dia 6 (Descanso, Movilidad)</t>
  </si>
  <si>
    <t>Dia3 (Descanso, Movilidad)</t>
  </si>
  <si>
    <t>Dia 5 (Descanso, Movilidad)</t>
  </si>
  <si>
    <t>Dia 7 (Descanso, Movilidad)</t>
  </si>
  <si>
    <t>Stiff leg Peso Muerto</t>
  </si>
  <si>
    <t>Defecit Peso Muerto (1.5-2.5 inch)</t>
  </si>
  <si>
    <t>Paused Peso Muerto</t>
  </si>
  <si>
    <t xml:space="preserve"> Dia 6 (Sentadillas Volumen, Speed Peso Muerto, Hipertrofia piernas)</t>
  </si>
  <si>
    <t xml:space="preserve"> Dia 6 (Sentadillas Volume, Speed Peso Muerto, Hipertrofia piernas)</t>
  </si>
  <si>
    <t>Press militar con mancuernas</t>
  </si>
  <si>
    <t>Sentadillas barra alta</t>
  </si>
  <si>
    <t>Extensiones de pierna</t>
  </si>
  <si>
    <t>Curl barra Z</t>
  </si>
  <si>
    <t>Elevaciones laterales</t>
  </si>
  <si>
    <t>Cardio HIIT</t>
  </si>
  <si>
    <t>Arrastre de trineo</t>
  </si>
  <si>
    <t xml:space="preserve">Rutina de movilidad/flexibilidad </t>
  </si>
  <si>
    <t>Remo agarre ancho</t>
  </si>
  <si>
    <t>Dominadas agarre ancho</t>
  </si>
  <si>
    <t>Curl martillo</t>
  </si>
  <si>
    <t>Press militar</t>
  </si>
  <si>
    <t>Rack Pulls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</si>
</sst>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9" fillId="0" borderId="0" applyFont="0" applyFill="0" applyBorder="0" applyAlignment="0" applyProtection="0"/>
  </cellStyleXfs>
  <cellXfs count="301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9" xfId="0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2" fontId="0" fillId="0" borderId="9" xfId="0" applyNumberFormat="1" applyBorder="1" applyAlignment="1">
      <alignment horizontal="right"/>
    </xf>
    <xf numFmtId="2" fontId="0" fillId="0" borderId="18" xfId="0" applyNumberFormat="1" applyBorder="1" applyAlignment="1">
      <alignment horizontal="right"/>
    </xf>
    <xf numFmtId="2" fontId="0" fillId="0" borderId="36" xfId="0" applyNumberFormat="1" applyBorder="1"/>
    <xf numFmtId="0" fontId="0" fillId="0" borderId="36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6" borderId="14" xfId="0" applyFill="1" applyBorder="1" applyAlignment="1">
      <alignment wrapText="1"/>
    </xf>
    <xf numFmtId="0" fontId="0" fillId="6" borderId="16" xfId="0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2" fontId="0" fillId="0" borderId="23" xfId="0" applyNumberFormat="1" applyBorder="1" applyAlignment="1">
      <alignment horizontal="right"/>
    </xf>
    <xf numFmtId="0" fontId="12" fillId="0" borderId="0" xfId="0" applyFont="1"/>
    <xf numFmtId="0" fontId="4" fillId="0" borderId="0" xfId="0" applyFont="1"/>
    <xf numFmtId="49" fontId="4" fillId="0" borderId="0" xfId="0" applyNumberFormat="1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4" borderId="2" xfId="0" applyFill="1" applyBorder="1" applyAlignment="1">
      <alignment horizontal="right"/>
    </xf>
    <xf numFmtId="0" fontId="0" fillId="4" borderId="2" xfId="0" applyFill="1" applyBorder="1"/>
    <xf numFmtId="0" fontId="5" fillId="2" borderId="26" xfId="0" applyFont="1" applyFill="1" applyBorder="1" applyAlignment="1">
      <alignment horizontal="center"/>
    </xf>
    <xf numFmtId="2" fontId="0" fillId="2" borderId="25" xfId="0" applyNumberFormat="1" applyFill="1" applyBorder="1"/>
    <xf numFmtId="0" fontId="9" fillId="4" borderId="1" xfId="0" applyFont="1" applyFill="1" applyBorder="1" applyAlignment="1">
      <alignment horizontal="right" wrapText="1"/>
    </xf>
    <xf numFmtId="0" fontId="9" fillId="5" borderId="41" xfId="0" applyFont="1" applyFill="1" applyBorder="1" applyAlignment="1">
      <alignment horizontal="center" wrapText="1"/>
    </xf>
    <xf numFmtId="0" fontId="0" fillId="7" borderId="1" xfId="0" applyFill="1" applyBorder="1"/>
    <xf numFmtId="0" fontId="0" fillId="7" borderId="3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4" xfId="0" applyFill="1" applyBorder="1"/>
    <xf numFmtId="0" fontId="0" fillId="7" borderId="6" xfId="0" applyFill="1" applyBorder="1"/>
    <xf numFmtId="2" fontId="0" fillId="0" borderId="9" xfId="0" applyNumberFormat="1" applyBorder="1"/>
    <xf numFmtId="2" fontId="0" fillId="0" borderId="18" xfId="0" applyNumberFormat="1" applyBorder="1"/>
    <xf numFmtId="2" fontId="0" fillId="0" borderId="23" xfId="0" applyNumberFormat="1" applyBorder="1"/>
    <xf numFmtId="0" fontId="0" fillId="2" borderId="44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0" fillId="2" borderId="46" xfId="0" applyFill="1" applyBorder="1" applyAlignment="1">
      <alignment horizontal="left"/>
    </xf>
    <xf numFmtId="0" fontId="0" fillId="2" borderId="47" xfId="0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0" fillId="0" borderId="19" xfId="0" applyBorder="1"/>
    <xf numFmtId="2" fontId="0" fillId="0" borderId="0" xfId="0" applyNumberFormat="1" applyFill="1" applyBorder="1" applyAlignment="1">
      <alignment horizontal="right"/>
    </xf>
    <xf numFmtId="2" fontId="0" fillId="0" borderId="48" xfId="0" applyNumberFormat="1" applyBorder="1"/>
    <xf numFmtId="2" fontId="0" fillId="0" borderId="13" xfId="0" applyNumberFormat="1" applyBorder="1"/>
    <xf numFmtId="2" fontId="0" fillId="0" borderId="34" xfId="0" applyNumberFormat="1" applyBorder="1"/>
    <xf numFmtId="0" fontId="0" fillId="0" borderId="18" xfId="0" applyBorder="1"/>
    <xf numFmtId="0" fontId="0" fillId="6" borderId="28" xfId="0" applyFill="1" applyBorder="1" applyAlignment="1">
      <alignment wrapText="1"/>
    </xf>
    <xf numFmtId="2" fontId="0" fillId="0" borderId="33" xfId="0" applyNumberFormat="1" applyBorder="1"/>
    <xf numFmtId="2" fontId="0" fillId="0" borderId="10" xfId="0" applyNumberFormat="1" applyBorder="1"/>
    <xf numFmtId="2" fontId="9" fillId="4" borderId="43" xfId="0" applyNumberFormat="1" applyFont="1" applyFill="1" applyBorder="1" applyAlignment="1">
      <alignment horizontal="center"/>
    </xf>
    <xf numFmtId="0" fontId="9" fillId="4" borderId="1" xfId="0" applyFont="1" applyFill="1" applyBorder="1"/>
    <xf numFmtId="0" fontId="9" fillId="4" borderId="43" xfId="0" applyFont="1" applyFill="1" applyBorder="1"/>
    <xf numFmtId="0" fontId="13" fillId="3" borderId="9" xfId="0" applyFont="1" applyFill="1" applyBorder="1" applyAlignment="1">
      <alignment horizontal="left" vertical="center"/>
    </xf>
    <xf numFmtId="0" fontId="0" fillId="3" borderId="9" xfId="0" applyFill="1" applyBorder="1"/>
    <xf numFmtId="0" fontId="9" fillId="3" borderId="9" xfId="0" applyFont="1" applyFill="1" applyBorder="1" applyAlignment="1">
      <alignment horizontal="center"/>
    </xf>
    <xf numFmtId="49" fontId="0" fillId="3" borderId="9" xfId="0" applyNumberFormat="1" applyFill="1" applyBorder="1" applyAlignment="1">
      <alignment horizontal="right"/>
    </xf>
    <xf numFmtId="2" fontId="0" fillId="3" borderId="17" xfId="0" applyNumberFormat="1" applyFill="1" applyBorder="1" applyAlignment="1">
      <alignment horizontal="right"/>
    </xf>
    <xf numFmtId="0" fontId="13" fillId="3" borderId="18" xfId="0" applyFont="1" applyFill="1" applyBorder="1" applyAlignment="1">
      <alignment horizontal="left" vertical="center"/>
    </xf>
    <xf numFmtId="0" fontId="0" fillId="3" borderId="18" xfId="0" applyFill="1" applyBorder="1"/>
    <xf numFmtId="0" fontId="9" fillId="3" borderId="18" xfId="0" applyFont="1" applyFill="1" applyBorder="1" applyAlignment="1">
      <alignment horizontal="center"/>
    </xf>
    <xf numFmtId="2" fontId="0" fillId="3" borderId="22" xfId="0" applyNumberFormat="1" applyFill="1" applyBorder="1" applyAlignment="1">
      <alignment horizontal="right"/>
    </xf>
    <xf numFmtId="0" fontId="13" fillId="3" borderId="23" xfId="0" applyFont="1" applyFill="1" applyBorder="1" applyAlignment="1">
      <alignment horizontal="left" vertical="center"/>
    </xf>
    <xf numFmtId="0" fontId="0" fillId="3" borderId="23" xfId="0" applyFill="1" applyBorder="1"/>
    <xf numFmtId="0" fontId="9" fillId="3" borderId="23" xfId="0" applyFont="1" applyFill="1" applyBorder="1" applyAlignment="1">
      <alignment horizontal="center"/>
    </xf>
    <xf numFmtId="0" fontId="0" fillId="3" borderId="6" xfId="0" applyFill="1" applyBorder="1"/>
    <xf numFmtId="0" fontId="0" fillId="3" borderId="3" xfId="0" applyFill="1" applyBorder="1"/>
    <xf numFmtId="2" fontId="0" fillId="3" borderId="20" xfId="0" applyNumberFormat="1" applyFill="1" applyBorder="1" applyAlignment="1">
      <alignment horizontal="right"/>
    </xf>
    <xf numFmtId="49" fontId="0" fillId="3" borderId="12" xfId="0" applyNumberFormat="1" applyFill="1" applyBorder="1" applyAlignment="1">
      <alignment horizontal="right"/>
    </xf>
    <xf numFmtId="0" fontId="0" fillId="0" borderId="9" xfId="0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1" fillId="8" borderId="1" xfId="0" applyFont="1" applyFill="1" applyBorder="1"/>
    <xf numFmtId="0" fontId="1" fillId="8" borderId="3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1" fillId="8" borderId="4" xfId="0" applyFont="1" applyFill="1" applyBorder="1"/>
    <xf numFmtId="0" fontId="1" fillId="8" borderId="6" xfId="0" applyFont="1" applyFill="1" applyBorder="1"/>
    <xf numFmtId="0" fontId="0" fillId="6" borderId="17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2" xfId="0" applyFill="1" applyBorder="1" applyAlignment="1">
      <alignment wrapText="1"/>
    </xf>
    <xf numFmtId="2" fontId="0" fillId="0" borderId="48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34" xfId="0" applyBorder="1" applyAlignment="1">
      <alignment horizontal="right"/>
    </xf>
    <xf numFmtId="0" fontId="9" fillId="5" borderId="71" xfId="0" applyFont="1" applyFill="1" applyBorder="1" applyAlignment="1">
      <alignment horizontal="center" wrapText="1"/>
    </xf>
    <xf numFmtId="0" fontId="0" fillId="0" borderId="48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63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7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/>
    </xf>
    <xf numFmtId="0" fontId="9" fillId="10" borderId="41" xfId="0" applyFont="1" applyFill="1" applyBorder="1" applyAlignment="1">
      <alignment horizontal="center" wrapText="1"/>
    </xf>
    <xf numFmtId="0" fontId="9" fillId="10" borderId="71" xfId="0" applyFont="1" applyFill="1" applyBorder="1" applyAlignment="1">
      <alignment horizontal="center" wrapText="1"/>
    </xf>
    <xf numFmtId="0" fontId="0" fillId="9" borderId="14" xfId="0" applyFill="1" applyBorder="1" applyAlignment="1">
      <alignment wrapText="1"/>
    </xf>
    <xf numFmtId="0" fontId="0" fillId="9" borderId="15" xfId="0" applyFill="1" applyBorder="1" applyAlignment="1">
      <alignment wrapText="1"/>
    </xf>
    <xf numFmtId="0" fontId="0" fillId="9" borderId="16" xfId="0" applyFill="1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0" xfId="0" applyFill="1" applyBorder="1" applyAlignment="1">
      <alignment wrapText="1"/>
    </xf>
    <xf numFmtId="0" fontId="0" fillId="9" borderId="22" xfId="0" applyFill="1" applyBorder="1" applyAlignment="1">
      <alignment wrapText="1"/>
    </xf>
    <xf numFmtId="0" fontId="0" fillId="9" borderId="28" xfId="0" applyFill="1" applyBorder="1" applyAlignment="1">
      <alignment wrapText="1"/>
    </xf>
    <xf numFmtId="0" fontId="0" fillId="6" borderId="37" xfId="0" applyFill="1" applyBorder="1" applyAlignment="1">
      <alignment wrapText="1"/>
    </xf>
    <xf numFmtId="0" fontId="0" fillId="6" borderId="38" xfId="0" applyFill="1" applyBorder="1" applyAlignment="1">
      <alignment wrapText="1"/>
    </xf>
    <xf numFmtId="2" fontId="0" fillId="0" borderId="17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0" fillId="0" borderId="21" xfId="0" applyBorder="1"/>
    <xf numFmtId="2" fontId="0" fillId="0" borderId="73" xfId="0" applyNumberFormat="1" applyBorder="1"/>
    <xf numFmtId="0" fontId="0" fillId="0" borderId="52" xfId="0" applyBorder="1" applyAlignment="1">
      <alignment horizontal="right"/>
    </xf>
    <xf numFmtId="0" fontId="0" fillId="9" borderId="37" xfId="0" applyFill="1" applyBorder="1" applyAlignment="1">
      <alignment wrapText="1"/>
    </xf>
    <xf numFmtId="0" fontId="0" fillId="9" borderId="38" xfId="0" applyFill="1" applyBorder="1" applyAlignment="1">
      <alignment wrapText="1"/>
    </xf>
    <xf numFmtId="0" fontId="0" fillId="9" borderId="7" xfId="0" applyFill="1" applyBorder="1" applyAlignment="1">
      <alignment wrapText="1"/>
    </xf>
    <xf numFmtId="0" fontId="17" fillId="12" borderId="41" xfId="0" applyFont="1" applyFill="1" applyBorder="1" applyAlignment="1">
      <alignment horizontal="center" wrapText="1"/>
    </xf>
    <xf numFmtId="0" fontId="17" fillId="12" borderId="71" xfId="0" applyFont="1" applyFill="1" applyBorder="1" applyAlignment="1">
      <alignment horizontal="center" wrapText="1"/>
    </xf>
    <xf numFmtId="0" fontId="0" fillId="11" borderId="14" xfId="0" applyFill="1" applyBorder="1" applyAlignment="1">
      <alignment wrapText="1"/>
    </xf>
    <xf numFmtId="0" fontId="0" fillId="11" borderId="15" xfId="0" applyFill="1" applyBorder="1" applyAlignment="1">
      <alignment wrapText="1"/>
    </xf>
    <xf numFmtId="0" fontId="0" fillId="11" borderId="16" xfId="0" applyFill="1" applyBorder="1" applyAlignment="1">
      <alignment wrapText="1"/>
    </xf>
    <xf numFmtId="0" fontId="0" fillId="11" borderId="17" xfId="0" applyFill="1" applyBorder="1" applyAlignment="1">
      <alignment wrapText="1"/>
    </xf>
    <xf numFmtId="0" fontId="0" fillId="11" borderId="20" xfId="0" applyFill="1" applyBorder="1" applyAlignment="1">
      <alignment wrapText="1"/>
    </xf>
    <xf numFmtId="0" fontId="0" fillId="11" borderId="22" xfId="0" applyFill="1" applyBorder="1" applyAlignment="1">
      <alignment wrapText="1"/>
    </xf>
    <xf numFmtId="0" fontId="0" fillId="11" borderId="28" xfId="0" applyFill="1" applyBorder="1" applyAlignment="1">
      <alignment wrapText="1"/>
    </xf>
    <xf numFmtId="0" fontId="14" fillId="0" borderId="0" xfId="0" applyFont="1" applyFill="1" applyAlignment="1">
      <alignment wrapText="1"/>
    </xf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17" fillId="0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0" fontId="0" fillId="11" borderId="25" xfId="0" applyFill="1" applyBorder="1" applyAlignment="1">
      <alignment wrapText="1"/>
    </xf>
    <xf numFmtId="2" fontId="0" fillId="0" borderId="31" xfId="0" applyNumberFormat="1" applyBorder="1"/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17" fillId="0" borderId="0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right"/>
    </xf>
    <xf numFmtId="2" fontId="0" fillId="2" borderId="1" xfId="0" applyNumberFormat="1" applyFill="1" applyBorder="1"/>
    <xf numFmtId="0" fontId="5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right"/>
    </xf>
    <xf numFmtId="0" fontId="9" fillId="4" borderId="11" xfId="0" applyFont="1" applyFill="1" applyBorder="1" applyAlignment="1">
      <alignment horizontal="right" wrapText="1"/>
    </xf>
    <xf numFmtId="2" fontId="0" fillId="3" borderId="74" xfId="0" applyNumberFormat="1" applyFill="1" applyBorder="1" applyAlignment="1">
      <alignment horizontal="right"/>
    </xf>
    <xf numFmtId="2" fontId="0" fillId="3" borderId="7" xfId="0" applyNumberFormat="1" applyFill="1" applyBorder="1" applyAlignment="1">
      <alignment horizontal="right"/>
    </xf>
    <xf numFmtId="2" fontId="0" fillId="3" borderId="38" xfId="0" applyNumberFormat="1" applyFill="1" applyBorder="1" applyAlignment="1">
      <alignment horizontal="right"/>
    </xf>
    <xf numFmtId="2" fontId="9" fillId="4" borderId="2" xfId="0" applyNumberFormat="1" applyFont="1" applyFill="1" applyBorder="1" applyAlignment="1">
      <alignment horizontal="left"/>
    </xf>
    <xf numFmtId="0" fontId="9" fillId="4" borderId="2" xfId="0" applyFont="1" applyFill="1" applyBorder="1"/>
    <xf numFmtId="0" fontId="9" fillId="4" borderId="3" xfId="0" applyFont="1" applyFill="1" applyBorder="1"/>
    <xf numFmtId="0" fontId="0" fillId="3" borderId="25" xfId="0" applyFill="1" applyBorder="1" applyAlignment="1">
      <alignment horizontal="center"/>
    </xf>
    <xf numFmtId="0" fontId="13" fillId="3" borderId="26" xfId="0" applyFont="1" applyFill="1" applyBorder="1" applyAlignment="1">
      <alignment horizontal="left" vertical="center"/>
    </xf>
    <xf numFmtId="0" fontId="0" fillId="3" borderId="26" xfId="0" applyFill="1" applyBorder="1"/>
    <xf numFmtId="0" fontId="9" fillId="3" borderId="26" xfId="0" applyFont="1" applyFill="1" applyBorder="1" applyAlignment="1">
      <alignment horizontal="center"/>
    </xf>
    <xf numFmtId="49" fontId="0" fillId="3" borderId="26" xfId="0" applyNumberFormat="1" applyFill="1" applyBorder="1" applyAlignment="1">
      <alignment horizontal="right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3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5" xfId="0" applyFill="1" applyBorder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5" fillId="0" borderId="57" xfId="0" applyFont="1" applyBorder="1" applyProtection="1"/>
    <xf numFmtId="0" fontId="5" fillId="0" borderId="59" xfId="0" applyFont="1" applyBorder="1" applyAlignment="1" applyProtection="1"/>
    <xf numFmtId="0" fontId="0" fillId="0" borderId="58" xfId="0" applyBorder="1" applyAlignment="1" applyProtection="1">
      <alignment wrapText="1"/>
    </xf>
    <xf numFmtId="0" fontId="0" fillId="0" borderId="58" xfId="0" applyBorder="1" applyProtection="1"/>
    <xf numFmtId="0" fontId="5" fillId="3" borderId="60" xfId="0" applyFont="1" applyFill="1" applyBorder="1" applyProtection="1"/>
    <xf numFmtId="0" fontId="6" fillId="3" borderId="61" xfId="0" applyFont="1" applyFill="1" applyBorder="1" applyAlignment="1" applyProtection="1"/>
    <xf numFmtId="0" fontId="0" fillId="3" borderId="61" xfId="0" applyFill="1" applyBorder="1" applyAlignment="1" applyProtection="1">
      <alignment wrapText="1"/>
    </xf>
    <xf numFmtId="0" fontId="0" fillId="3" borderId="62" xfId="0" applyFill="1" applyBorder="1" applyProtection="1"/>
    <xf numFmtId="0" fontId="0" fillId="0" borderId="53" xfId="0" applyBorder="1" applyProtection="1"/>
    <xf numFmtId="0" fontId="0" fillId="0" borderId="54" xfId="0" applyBorder="1" applyAlignment="1" applyProtection="1">
      <alignment horizontal="center" wrapText="1"/>
    </xf>
    <xf numFmtId="0" fontId="0" fillId="0" borderId="54" xfId="0" applyFill="1" applyBorder="1" applyAlignment="1" applyProtection="1">
      <alignment horizontal="center" wrapText="1"/>
    </xf>
    <xf numFmtId="0" fontId="0" fillId="0" borderId="55" xfId="0" applyFill="1" applyBorder="1" applyAlignment="1" applyProtection="1">
      <alignment horizontal="center" wrapText="1"/>
    </xf>
    <xf numFmtId="0" fontId="0" fillId="3" borderId="30" xfId="0" applyFill="1" applyBorder="1" applyProtection="1"/>
    <xf numFmtId="0" fontId="0" fillId="3" borderId="31" xfId="0" applyFill="1" applyBorder="1" applyAlignment="1" applyProtection="1">
      <alignment horizontal="center" wrapText="1"/>
    </xf>
    <xf numFmtId="0" fontId="0" fillId="3" borderId="32" xfId="0" applyFill="1" applyBorder="1" applyProtection="1"/>
    <xf numFmtId="0" fontId="0" fillId="0" borderId="30" xfId="0" applyBorder="1" applyProtection="1"/>
    <xf numFmtId="0" fontId="0" fillId="0" borderId="31" xfId="0" applyBorder="1" applyAlignment="1" applyProtection="1">
      <alignment horizontal="center" wrapText="1"/>
    </xf>
    <xf numFmtId="0" fontId="0" fillId="0" borderId="32" xfId="0" applyBorder="1" applyProtection="1"/>
    <xf numFmtId="0" fontId="0" fillId="3" borderId="40" xfId="0" applyFill="1" applyBorder="1" applyProtection="1"/>
    <xf numFmtId="0" fontId="0" fillId="3" borderId="35" xfId="0" applyFill="1" applyBorder="1" applyAlignment="1" applyProtection="1">
      <alignment horizontal="center" wrapText="1"/>
    </xf>
    <xf numFmtId="0" fontId="0" fillId="3" borderId="52" xfId="0" applyFill="1" applyBorder="1" applyProtection="1"/>
    <xf numFmtId="0" fontId="0" fillId="0" borderId="60" xfId="0" applyBorder="1" applyProtection="1"/>
    <xf numFmtId="0" fontId="0" fillId="0" borderId="61" xfId="0" applyBorder="1" applyAlignment="1" applyProtection="1">
      <alignment wrapText="1"/>
    </xf>
    <xf numFmtId="0" fontId="0" fillId="0" borderId="61" xfId="0" applyBorder="1" applyAlignment="1" applyProtection="1"/>
    <xf numFmtId="0" fontId="0" fillId="0" borderId="62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left" vertical="center"/>
    </xf>
    <xf numFmtId="0" fontId="5" fillId="0" borderId="25" xfId="0" applyFont="1" applyBorder="1" applyProtection="1"/>
    <xf numFmtId="0" fontId="5" fillId="0" borderId="27" xfId="0" applyFont="1" applyBorder="1" applyAlignment="1" applyProtection="1"/>
    <xf numFmtId="0" fontId="0" fillId="0" borderId="5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5" fillId="3" borderId="30" xfId="0" applyFont="1" applyFill="1" applyBorder="1" applyProtection="1"/>
    <xf numFmtId="0" fontId="6" fillId="3" borderId="40" xfId="0" applyFont="1" applyFill="1" applyBorder="1" applyAlignment="1" applyProtection="1"/>
    <xf numFmtId="0" fontId="0" fillId="3" borderId="35" xfId="0" applyFill="1" applyBorder="1" applyAlignment="1" applyProtection="1">
      <alignment wrapText="1"/>
    </xf>
    <xf numFmtId="0" fontId="0" fillId="3" borderId="3" xfId="0" applyFill="1" applyBorder="1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0" fillId="3" borderId="64" xfId="0" applyFill="1" applyBorder="1" applyProtection="1"/>
    <xf numFmtId="0" fontId="0" fillId="0" borderId="14" xfId="0" applyBorder="1" applyProtection="1"/>
    <xf numFmtId="0" fontId="0" fillId="0" borderId="17" xfId="0" applyBorder="1" applyAlignment="1" applyProtection="1">
      <alignment wrapText="1"/>
    </xf>
    <xf numFmtId="0" fontId="0" fillId="0" borderId="18" xfId="0" applyBorder="1" applyAlignment="1" applyProtection="1">
      <alignment wrapText="1"/>
    </xf>
    <xf numFmtId="0" fontId="0" fillId="0" borderId="18" xfId="0" applyBorder="1" applyAlignment="1" applyProtection="1">
      <alignment horizontal="center" wrapText="1"/>
    </xf>
    <xf numFmtId="0" fontId="0" fillId="0" borderId="63" xfId="0" applyBorder="1" applyAlignment="1" applyProtection="1">
      <alignment horizontal="center" wrapText="1"/>
    </xf>
    <xf numFmtId="0" fontId="0" fillId="0" borderId="65" xfId="0" applyBorder="1" applyProtection="1"/>
    <xf numFmtId="0" fontId="0" fillId="3" borderId="15" xfId="0" applyFill="1" applyBorder="1" applyProtection="1"/>
    <xf numFmtId="0" fontId="0" fillId="3" borderId="9" xfId="0" applyFill="1" applyBorder="1" applyAlignment="1" applyProtection="1">
      <alignment wrapText="1"/>
    </xf>
    <xf numFmtId="0" fontId="0" fillId="3" borderId="39" xfId="0" applyFill="1" applyBorder="1" applyAlignment="1" applyProtection="1">
      <alignment wrapText="1"/>
    </xf>
    <xf numFmtId="0" fontId="0" fillId="3" borderId="9" xfId="0" applyFill="1" applyBorder="1" applyAlignment="1" applyProtection="1">
      <alignment horizontal="center" wrapText="1"/>
    </xf>
    <xf numFmtId="0" fontId="0" fillId="3" borderId="39" xfId="0" applyFill="1" applyBorder="1" applyAlignment="1" applyProtection="1">
      <alignment horizontal="center" wrapText="1"/>
    </xf>
    <xf numFmtId="0" fontId="0" fillId="3" borderId="65" xfId="0" applyFill="1" applyBorder="1" applyAlignment="1" applyProtection="1">
      <alignment wrapText="1"/>
    </xf>
    <xf numFmtId="0" fontId="0" fillId="0" borderId="49" xfId="0" applyBorder="1" applyProtection="1"/>
    <xf numFmtId="0" fontId="0" fillId="0" borderId="56" xfId="0" applyBorder="1" applyAlignment="1" applyProtection="1">
      <alignment wrapText="1"/>
    </xf>
    <xf numFmtId="0" fontId="0" fillId="0" borderId="50" xfId="0" applyBorder="1" applyAlignment="1" applyProtection="1">
      <alignment wrapText="1"/>
    </xf>
    <xf numFmtId="0" fontId="0" fillId="0" borderId="50" xfId="0" applyBorder="1" applyAlignment="1" applyProtection="1">
      <alignment horizontal="center" wrapText="1"/>
    </xf>
    <xf numFmtId="0" fontId="0" fillId="0" borderId="66" xfId="0" applyBorder="1" applyAlignment="1" applyProtection="1">
      <alignment wrapText="1"/>
    </xf>
    <xf numFmtId="0" fontId="0" fillId="0" borderId="67" xfId="0" applyFill="1" applyBorder="1" applyAlignment="1" applyProtection="1">
      <alignment wrapText="1"/>
    </xf>
    <xf numFmtId="0" fontId="0" fillId="3" borderId="60" xfId="0" applyFill="1" applyBorder="1" applyProtection="1"/>
    <xf numFmtId="0" fontId="0" fillId="3" borderId="61" xfId="0" applyFill="1" applyBorder="1" applyAlignment="1" applyProtection="1">
      <alignment horizontal="center" wrapText="1"/>
    </xf>
    <xf numFmtId="0" fontId="0" fillId="3" borderId="61" xfId="0" applyFill="1" applyBorder="1" applyAlignment="1" applyProtection="1"/>
    <xf numFmtId="0" fontId="0" fillId="0" borderId="68" xfId="0" applyFill="1" applyBorder="1" applyProtection="1"/>
    <xf numFmtId="0" fontId="0" fillId="0" borderId="69" xfId="0" applyBorder="1" applyAlignment="1" applyProtection="1">
      <alignment horizontal="center" wrapText="1"/>
    </xf>
    <xf numFmtId="0" fontId="0" fillId="0" borderId="69" xfId="0" applyBorder="1" applyAlignment="1" applyProtection="1"/>
    <xf numFmtId="0" fontId="0" fillId="0" borderId="69" xfId="0" applyBorder="1" applyAlignment="1" applyProtection="1">
      <alignment wrapText="1"/>
    </xf>
    <xf numFmtId="0" fontId="0" fillId="0" borderId="70" xfId="0" applyBorder="1" applyProtection="1"/>
    <xf numFmtId="0" fontId="5" fillId="8" borderId="17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Protection="1"/>
    <xf numFmtId="0" fontId="0" fillId="3" borderId="52" xfId="0" applyFill="1" applyBorder="1" applyAlignment="1" applyProtection="1">
      <alignment wrapText="1"/>
    </xf>
    <xf numFmtId="0" fontId="0" fillId="0" borderId="32" xfId="0" applyBorder="1" applyAlignment="1" applyProtection="1">
      <alignment horizontal="center" wrapText="1"/>
    </xf>
    <xf numFmtId="0" fontId="0" fillId="3" borderId="31" xfId="0" applyFill="1" applyBorder="1" applyAlignment="1" applyProtection="1">
      <alignment wrapText="1"/>
    </xf>
    <xf numFmtId="0" fontId="0" fillId="3" borderId="32" xfId="0" applyFill="1" applyBorder="1" applyAlignment="1" applyProtection="1">
      <alignment wrapText="1"/>
    </xf>
    <xf numFmtId="0" fontId="0" fillId="0" borderId="31" xfId="0" applyFill="1" applyBorder="1" applyAlignment="1" applyProtection="1">
      <alignment horizontal="center" wrapText="1"/>
    </xf>
    <xf numFmtId="0" fontId="0" fillId="0" borderId="32" xfId="0" applyFill="1" applyBorder="1" applyAlignment="1" applyProtection="1">
      <alignment horizontal="center" wrapText="1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16" fontId="0" fillId="3" borderId="23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>
      <alignment horizontal="right"/>
    </xf>
    <xf numFmtId="0" fontId="0" fillId="3" borderId="76" xfId="0" applyFill="1" applyBorder="1" applyAlignment="1" applyProtection="1">
      <alignment wrapText="1"/>
    </xf>
    <xf numFmtId="0" fontId="0" fillId="0" borderId="77" xfId="0" applyBorder="1" applyAlignment="1" applyProtection="1">
      <alignment horizontal="center" wrapText="1"/>
    </xf>
    <xf numFmtId="0" fontId="0" fillId="3" borderId="42" xfId="0" applyFill="1" applyBorder="1" applyAlignment="1" applyProtection="1">
      <alignment horizontal="center" wrapText="1"/>
    </xf>
    <xf numFmtId="0" fontId="0" fillId="0" borderId="42" xfId="0" applyBorder="1" applyAlignment="1" applyProtection="1">
      <alignment horizontal="center" wrapText="1"/>
    </xf>
    <xf numFmtId="0" fontId="0" fillId="3" borderId="51" xfId="0" applyFill="1" applyBorder="1" applyAlignment="1" applyProtection="1">
      <alignment horizontal="center" wrapText="1"/>
    </xf>
    <xf numFmtId="0" fontId="0" fillId="0" borderId="76" xfId="0" applyBorder="1" applyAlignment="1" applyProtection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18" fillId="0" borderId="0" xfId="0" applyFont="1"/>
    <xf numFmtId="0" fontId="1" fillId="13" borderId="43" xfId="0" applyFont="1" applyFill="1" applyBorder="1" applyAlignment="1" applyProtection="1">
      <alignment horizontal="center"/>
      <protection locked="0"/>
    </xf>
    <xf numFmtId="0" fontId="1" fillId="13" borderId="15" xfId="0" applyFont="1" applyFill="1" applyBorder="1" applyAlignment="1" applyProtection="1">
      <alignment horizontal="center"/>
      <protection locked="0"/>
    </xf>
    <xf numFmtId="0" fontId="1" fillId="13" borderId="75" xfId="0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>
      <alignment horizontal="center" vertical="center"/>
    </xf>
    <xf numFmtId="0" fontId="0" fillId="13" borderId="37" xfId="0" applyFill="1" applyBorder="1" applyAlignment="1" applyProtection="1">
      <alignment horizontal="center" vertical="center"/>
      <protection locked="0"/>
    </xf>
    <xf numFmtId="0" fontId="0" fillId="13" borderId="7" xfId="0" applyFill="1" applyBorder="1" applyAlignment="1" applyProtection="1">
      <alignment horizontal="center" vertical="center"/>
      <protection locked="0"/>
    </xf>
    <xf numFmtId="0" fontId="0" fillId="13" borderId="38" xfId="0" applyFill="1" applyBorder="1" applyAlignment="1" applyProtection="1">
      <alignment horizontal="center" vertical="center"/>
      <protection locked="0"/>
    </xf>
    <xf numFmtId="0" fontId="1" fillId="13" borderId="19" xfId="0" applyFont="1" applyFill="1" applyBorder="1" applyAlignment="1" applyProtection="1">
      <alignment horizontal="center" wrapText="1"/>
      <protection locked="0"/>
    </xf>
    <xf numFmtId="0" fontId="1" fillId="13" borderId="24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</xf>
    <xf numFmtId="0" fontId="5" fillId="0" borderId="58" xfId="0" applyFont="1" applyBorder="1" applyAlignment="1" applyProtection="1">
      <alignment horizontal="center" vertical="center" wrapText="1"/>
    </xf>
    <xf numFmtId="0" fontId="5" fillId="3" borderId="61" xfId="0" applyFont="1" applyFill="1" applyBorder="1" applyAlignment="1" applyProtection="1">
      <alignment horizontal="center" vertical="center" wrapText="1"/>
    </xf>
    <xf numFmtId="0" fontId="0" fillId="0" borderId="54" xfId="0" applyBorder="1" applyAlignment="1" applyProtection="1">
      <alignment horizontal="center" vertical="center" wrapText="1"/>
    </xf>
    <xf numFmtId="0" fontId="0" fillId="3" borderId="31" xfId="0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0" fillId="3" borderId="35" xfId="0" applyFill="1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5" fillId="8" borderId="22" xfId="0" applyFont="1" applyFill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49" xfId="0" applyBorder="1" applyAlignment="1" applyProtection="1">
      <alignment horizontal="center" vertical="center" wrapText="1"/>
    </xf>
    <xf numFmtId="0" fontId="0" fillId="3" borderId="61" xfId="0" applyFill="1" applyBorder="1" applyAlignment="1" applyProtection="1">
      <alignment horizontal="center" vertical="center" wrapText="1"/>
    </xf>
    <xf numFmtId="0" fontId="0" fillId="0" borderId="69" xfId="0" applyBorder="1" applyAlignment="1" applyProtection="1">
      <alignment horizontal="center" vertical="center" wrapText="1"/>
    </xf>
    <xf numFmtId="0" fontId="5" fillId="8" borderId="20" xfId="0" applyFont="1" applyFill="1" applyBorder="1" applyAlignment="1" applyProtection="1">
      <alignment horizontal="center" vertical="center" wrapText="1"/>
    </xf>
    <xf numFmtId="0" fontId="5" fillId="3" borderId="5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0" fillId="13" borderId="0" xfId="1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44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43069</xdr:rowOff>
    </xdr:from>
    <xdr:to>
      <xdr:col>11</xdr:col>
      <xdr:colOff>447675</xdr:colOff>
      <xdr:row>4</xdr:row>
      <xdr:rowOff>33544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233569"/>
          <a:ext cx="7501973" cy="5619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BroGains</a:t>
          </a:r>
          <a:r>
            <a:rPr lang="en-US" sz="1800" b="1" baseline="0"/>
            <a:t> PowerBuilding</a:t>
          </a:r>
        </a:p>
        <a:p>
          <a:pPr algn="ctr"/>
          <a:r>
            <a:rPr lang="en-US" sz="1050" i="1" baseline="0"/>
            <a:t>-Developed by Brogan Pratt</a:t>
          </a:r>
          <a:endParaRPr lang="en-US" sz="1000" i="1"/>
        </a:p>
      </xdr:txBody>
    </xdr:sp>
    <xdr:clientData/>
  </xdr:twoCellAnchor>
  <xdr:twoCellAnchor>
    <xdr:from>
      <xdr:col>0</xdr:col>
      <xdr:colOff>0</xdr:colOff>
      <xdr:row>10</xdr:row>
      <xdr:rowOff>181391</xdr:rowOff>
    </xdr:from>
    <xdr:to>
      <xdr:col>7</xdr:col>
      <xdr:colOff>555763</xdr:colOff>
      <xdr:row>15</xdr:row>
      <xdr:rowOff>74544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417695"/>
          <a:ext cx="5773806" cy="845653"/>
        </a:xfrm>
        <a:prstGeom prst="rect">
          <a:avLst/>
        </a:prstGeom>
        <a:solidFill>
          <a:schemeClr val="accent3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/>
            <a:t>Una vez que hayas</a:t>
          </a:r>
          <a:r>
            <a:rPr lang="en-US" sz="1400" baseline="0"/>
            <a:t> introducido o calculado tu 1RM, ve a la hoja "Selección" para seleccionar . Alli selecciona los ejercicios accesorios de las celdas amarillas, eligiendo de la lista que se abrirá.</a:t>
          </a:r>
          <a:endParaRPr lang="en-US" sz="1400" b="1" baseline="0"/>
        </a:p>
        <a:p>
          <a:pPr algn="ctr"/>
          <a:endParaRPr lang="en-US" sz="1100" b="1" i="1" baseline="0"/>
        </a:p>
        <a:p>
          <a:pPr algn="ctr"/>
          <a:endParaRPr lang="en-US" sz="1100" baseline="0"/>
        </a:p>
        <a:p>
          <a:pPr algn="ctr"/>
          <a:endParaRPr lang="en-US" sz="1100"/>
        </a:p>
      </xdr:txBody>
    </xdr:sp>
    <xdr:clientData/>
  </xdr:twoCellAnchor>
  <xdr:twoCellAnchor>
    <xdr:from>
      <xdr:col>8</xdr:col>
      <xdr:colOff>290222</xdr:colOff>
      <xdr:row>11</xdr:row>
      <xdr:rowOff>14746</xdr:rowOff>
    </xdr:from>
    <xdr:to>
      <xdr:col>12</xdr:col>
      <xdr:colOff>41413</xdr:colOff>
      <xdr:row>30</xdr:row>
      <xdr:rowOff>26504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266952" y="2380259"/>
          <a:ext cx="2858826" cy="3629602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solidFill>
                <a:schemeClr val="tx1"/>
              </a:solidFill>
            </a:rPr>
            <a:t>Una nota sobre los sets de AMRAP:</a:t>
          </a:r>
        </a:p>
        <a:p>
          <a:pPr algn="ctr"/>
          <a:r>
            <a:rPr lang="en-US" sz="1400">
              <a:solidFill>
                <a:schemeClr val="tx1"/>
              </a:solidFill>
            </a:rPr>
            <a:t>Pese</a:t>
          </a:r>
          <a:r>
            <a:rPr lang="en-US" sz="1400" baseline="0">
              <a:solidFill>
                <a:schemeClr val="tx1"/>
              </a:solidFill>
            </a:rPr>
            <a:t> indicar que hagas todas las repeticiones que te sean posibles con ese peso, </a:t>
          </a:r>
          <a:r>
            <a:rPr lang="en-US" sz="1400" b="1" baseline="0">
              <a:solidFill>
                <a:schemeClr val="tx1"/>
              </a:solidFill>
            </a:rPr>
            <a:t>d</a:t>
          </a:r>
          <a:r>
            <a:rPr lang="en-US" sz="1400" b="1">
              <a:solidFill>
                <a:schemeClr val="tx1"/>
              </a:solidFill>
            </a:rPr>
            <a:t>eja 1 ó 2 repeticiones en reserva </a:t>
          </a:r>
          <a:r>
            <a:rPr lang="en-US" sz="1400">
              <a:solidFill>
                <a:schemeClr val="tx1"/>
              </a:solidFill>
            </a:rPr>
            <a:t>en estas series, de lo contrario te encontrarás rapidamente moviendo más peso del que deberías para tener un progreso consistente. Un progreso más lento y consistente es mejor. </a:t>
          </a:r>
        </a:p>
        <a:p>
          <a:pPr algn="ctr"/>
          <a:endParaRPr lang="en-US" sz="1400" baseline="0">
            <a:solidFill>
              <a:schemeClr val="tx1"/>
            </a:solidFill>
          </a:endParaRPr>
        </a:p>
        <a:p>
          <a:pPr algn="ctr"/>
          <a:r>
            <a:rPr lang="en-US" sz="1400" b="1" baseline="0">
              <a:solidFill>
                <a:schemeClr val="tx1"/>
              </a:solidFill>
            </a:rPr>
            <a:t>LAS REPETICIONES QUE CONSIGAS EN LAS SERIES AMRAP SE INTRODUCEN CADA SEMANA EN  EL CUADRO AL FINAL DE LAS HOJAS </a:t>
          </a:r>
          <a:endParaRPr lang="en-US" sz="1100" b="1" baseline="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28576</xdr:rowOff>
    </xdr:from>
    <xdr:to>
      <xdr:col>7</xdr:col>
      <xdr:colOff>596900</xdr:colOff>
      <xdr:row>2</xdr:row>
      <xdr:rowOff>180976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624" y="2720976"/>
          <a:ext cx="9902826" cy="4699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Sentadillas</a:t>
          </a:r>
        </a:p>
      </xdr:txBody>
    </xdr:sp>
    <xdr:clientData/>
  </xdr:twoCellAnchor>
  <xdr:twoCellAnchor>
    <xdr:from>
      <xdr:col>0</xdr:col>
      <xdr:colOff>57150</xdr:colOff>
      <xdr:row>14</xdr:row>
      <xdr:rowOff>38101</xdr:rowOff>
    </xdr:from>
    <xdr:to>
      <xdr:col>7</xdr:col>
      <xdr:colOff>596900</xdr:colOff>
      <xdr:row>16</xdr:row>
      <xdr:rowOff>133351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150" y="6756401"/>
          <a:ext cx="10782300" cy="4635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Press de banca</a:t>
          </a:r>
        </a:p>
      </xdr:txBody>
    </xdr:sp>
    <xdr:clientData/>
  </xdr:twoCellAnchor>
  <xdr:twoCellAnchor>
    <xdr:from>
      <xdr:col>0</xdr:col>
      <xdr:colOff>19050</xdr:colOff>
      <xdr:row>29</xdr:row>
      <xdr:rowOff>57151</xdr:rowOff>
    </xdr:from>
    <xdr:to>
      <xdr:col>6</xdr:col>
      <xdr:colOff>1041400</xdr:colOff>
      <xdr:row>31</xdr:row>
      <xdr:rowOff>152402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9050" y="12001501"/>
          <a:ext cx="10217150" cy="463551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Peso muerto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82550</xdr:rowOff>
    </xdr:from>
    <xdr:to>
      <xdr:col>9</xdr:col>
      <xdr:colOff>0</xdr:colOff>
      <xdr:row>1</xdr:row>
      <xdr:rowOff>266700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06650" y="825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endParaRPr lang="en-CA" sz="1100"/>
        </a:p>
      </xdr:txBody>
    </xdr:sp>
    <xdr:clientData/>
  </xdr:twoCellAnchor>
  <xdr:twoCellAnchor>
    <xdr:from>
      <xdr:col>12</xdr:col>
      <xdr:colOff>44450</xdr:colOff>
      <xdr:row>0</xdr:row>
      <xdr:rowOff>95250</xdr:rowOff>
    </xdr:from>
    <xdr:to>
      <xdr:col>19</xdr:col>
      <xdr:colOff>0</xdr:colOff>
      <xdr:row>1</xdr:row>
      <xdr:rowOff>279400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201150" y="952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endParaRPr lang="en-CA" sz="1100"/>
        </a:p>
      </xdr:txBody>
    </xdr:sp>
    <xdr:clientData/>
  </xdr:twoCellAnchor>
  <xdr:twoCellAnchor>
    <xdr:from>
      <xdr:col>22</xdr:col>
      <xdr:colOff>19050</xdr:colOff>
      <xdr:row>0</xdr:row>
      <xdr:rowOff>133350</xdr:rowOff>
    </xdr:from>
    <xdr:to>
      <xdr:col>28</xdr:col>
      <xdr:colOff>374650</xdr:colOff>
      <xdr:row>1</xdr:row>
      <xdr:rowOff>317500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6929100" y="1333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32</xdr:col>
      <xdr:colOff>0</xdr:colOff>
      <xdr:row>0</xdr:row>
      <xdr:rowOff>107950</xdr:rowOff>
    </xdr:from>
    <xdr:to>
      <xdr:col>38</xdr:col>
      <xdr:colOff>393700</xdr:colOff>
      <xdr:row>1</xdr:row>
      <xdr:rowOff>292100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5615900" y="1079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endParaRPr lang="en-C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69850</xdr:rowOff>
    </xdr:from>
    <xdr:to>
      <xdr:col>9</xdr:col>
      <xdr:colOff>6350</xdr:colOff>
      <xdr:row>1</xdr:row>
      <xdr:rowOff>254000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41300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12</xdr:col>
      <xdr:colOff>0</xdr:colOff>
      <xdr:row>0</xdr:row>
      <xdr:rowOff>69850</xdr:rowOff>
    </xdr:from>
    <xdr:to>
      <xdr:col>19</xdr:col>
      <xdr:colOff>0</xdr:colOff>
      <xdr:row>1</xdr:row>
      <xdr:rowOff>254000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15670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22</xdr:col>
      <xdr:colOff>0</xdr:colOff>
      <xdr:row>0</xdr:row>
      <xdr:rowOff>69850</xdr:rowOff>
    </xdr:from>
    <xdr:to>
      <xdr:col>28</xdr:col>
      <xdr:colOff>374650</xdr:colOff>
      <xdr:row>1</xdr:row>
      <xdr:rowOff>254000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688465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32</xdr:col>
      <xdr:colOff>19050</xdr:colOff>
      <xdr:row>0</xdr:row>
      <xdr:rowOff>82550</xdr:rowOff>
    </xdr:from>
    <xdr:to>
      <xdr:col>38</xdr:col>
      <xdr:colOff>457200</xdr:colOff>
      <xdr:row>1</xdr:row>
      <xdr:rowOff>266700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25590500" y="825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69850</xdr:rowOff>
    </xdr:from>
    <xdr:to>
      <xdr:col>9</xdr:col>
      <xdr:colOff>6350</xdr:colOff>
      <xdr:row>1</xdr:row>
      <xdr:rowOff>254000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1300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12</xdr:col>
      <xdr:colOff>0</xdr:colOff>
      <xdr:row>0</xdr:row>
      <xdr:rowOff>69850</xdr:rowOff>
    </xdr:from>
    <xdr:to>
      <xdr:col>19</xdr:col>
      <xdr:colOff>0</xdr:colOff>
      <xdr:row>1</xdr:row>
      <xdr:rowOff>254000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915670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22</xdr:col>
      <xdr:colOff>0</xdr:colOff>
      <xdr:row>0</xdr:row>
      <xdr:rowOff>69850</xdr:rowOff>
    </xdr:from>
    <xdr:to>
      <xdr:col>28</xdr:col>
      <xdr:colOff>374650</xdr:colOff>
      <xdr:row>1</xdr:row>
      <xdr:rowOff>254000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6884650" y="698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32</xdr:col>
      <xdr:colOff>19050</xdr:colOff>
      <xdr:row>0</xdr:row>
      <xdr:rowOff>82550</xdr:rowOff>
    </xdr:from>
    <xdr:to>
      <xdr:col>38</xdr:col>
      <xdr:colOff>457200</xdr:colOff>
      <xdr:row>1</xdr:row>
      <xdr:rowOff>266700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5590500" y="82550"/>
          <a:ext cx="4102100" cy="4254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CA" sz="2400"/>
            <a:t>BROGAINS POWERBUILDING</a:t>
          </a:r>
          <a:r>
            <a:rPr lang="en-CA" sz="2400" baseline="0"/>
            <a:t> </a:t>
          </a:r>
          <a:endParaRPr lang="en-CA" sz="1100"/>
        </a:p>
      </xdr:txBody>
    </xdr:sp>
    <xdr:clientData/>
  </xdr:twoCellAnchor>
  <xdr:twoCellAnchor>
    <xdr:from>
      <xdr:col>30</xdr:col>
      <xdr:colOff>107950</xdr:colOff>
      <xdr:row>31</xdr:row>
      <xdr:rowOff>63500</xdr:rowOff>
    </xdr:from>
    <xdr:to>
      <xdr:col>38</xdr:col>
      <xdr:colOff>584200</xdr:colOff>
      <xdr:row>38</xdr:row>
      <xdr:rowOff>596900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1348700" y="8496300"/>
          <a:ext cx="6661150" cy="16510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CA" sz="2000" u="sng">
              <a:solidFill>
                <a:sysClr val="windowText" lastClr="000000"/>
              </a:solidFill>
            </a:rPr>
            <a:t>Note on Testing</a:t>
          </a:r>
          <a:r>
            <a:rPr lang="en-CA" sz="2000" u="sng" baseline="0">
              <a:solidFill>
                <a:sysClr val="windowText" lastClr="000000"/>
              </a:solidFill>
            </a:rPr>
            <a:t> 1RM's: </a:t>
          </a:r>
        </a:p>
        <a:p>
          <a:pPr algn="ctr"/>
          <a:r>
            <a:rPr lang="en-CA" sz="1400">
              <a:solidFill>
                <a:sysClr val="windowText" lastClr="000000"/>
              </a:solidFill>
            </a:rPr>
            <a:t>After 3 sets,  warm</a:t>
          </a:r>
          <a:r>
            <a:rPr lang="en-CA" sz="1400" baseline="0">
              <a:solidFill>
                <a:sysClr val="windowText" lastClr="000000"/>
              </a:solidFill>
            </a:rPr>
            <a:t> up 's  from sets #4+ should jump in 40-50lb incriment singles until you get within 10% of your previous 1RM</a:t>
          </a:r>
          <a:r>
            <a:rPr lang="en-CA" sz="1800" b="1" baseline="0">
              <a:solidFill>
                <a:sysClr val="windowText" lastClr="000000"/>
              </a:solidFill>
            </a:rPr>
            <a:t>. DO NOT EXPECT TO ACHIEVE YOUR 'TRAINING' 1RM</a:t>
          </a:r>
          <a:r>
            <a:rPr lang="en-CA" sz="1400" baseline="0">
              <a:solidFill>
                <a:sysClr val="windowText" lastClr="000000"/>
              </a:solidFill>
            </a:rPr>
            <a:t>. </a:t>
          </a:r>
          <a:r>
            <a:rPr lang="en-CA" sz="1050" i="1" baseline="0">
              <a:solidFill>
                <a:sysClr val="windowText" lastClr="000000"/>
              </a:solidFill>
            </a:rPr>
            <a:t>(it's simply a 'value' that helps for programming progression</a:t>
          </a:r>
          <a:r>
            <a:rPr lang="en-CA" sz="1050" baseline="0">
              <a:solidFill>
                <a:sysClr val="windowText" lastClr="000000"/>
              </a:solidFill>
            </a:rPr>
            <a:t>) </a:t>
          </a:r>
          <a:r>
            <a:rPr lang="en-CA" sz="1400" baseline="0">
              <a:solidFill>
                <a:sysClr val="windowText" lastClr="000000"/>
              </a:solidFill>
            </a:rPr>
            <a:t>However, you should be able to predictably hit within 90-94% of this training1RM. </a:t>
          </a:r>
          <a:endParaRPr lang="en-CA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31</xdr:col>
      <xdr:colOff>82550</xdr:colOff>
      <xdr:row>5</xdr:row>
      <xdr:rowOff>180340</xdr:rowOff>
    </xdr:from>
    <xdr:to>
      <xdr:col>39</xdr:col>
      <xdr:colOff>44450</xdr:colOff>
      <xdr:row>10</xdr:row>
      <xdr:rowOff>175260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2294850" y="1399540"/>
          <a:ext cx="4792980" cy="138938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CA" sz="2000" u="sng">
              <a:solidFill>
                <a:sysClr val="windowText" lastClr="000000"/>
              </a:solidFill>
            </a:rPr>
            <a:t>If Peaking for a Meet:</a:t>
          </a:r>
        </a:p>
        <a:p>
          <a:pPr algn="ctr"/>
          <a:r>
            <a:rPr lang="en-CA" sz="1800" u="none" baseline="0">
              <a:solidFill>
                <a:sysClr val="windowText" lastClr="000000"/>
              </a:solidFill>
            </a:rPr>
            <a:t>Complete Day 1 of Week 12, (these lifts should be your openers) then take 3-4 days of complete rest before your competion. </a:t>
          </a:r>
          <a:endParaRPr lang="en-CA" sz="1600" u="none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115" zoomScaleNormal="115" workbookViewId="0">
      <selection activeCell="N28" sqref="N28"/>
    </sheetView>
  </sheetViews>
  <sheetFormatPr baseColWidth="10" defaultColWidth="9.109375" defaultRowHeight="14.4" x14ac:dyDescent="0.3"/>
  <cols>
    <col min="1" max="1" width="19.44140625" customWidth="1"/>
    <col min="2" max="3" width="9.44140625" customWidth="1"/>
    <col min="4" max="4" width="12.44140625" customWidth="1"/>
    <col min="9" max="9" width="18.109375" bestFit="1" customWidth="1"/>
  </cols>
  <sheetData>
    <row r="1" spans="1:12" x14ac:dyDescent="0.3">
      <c r="A1" s="291" t="s">
        <v>53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</row>
    <row r="5" spans="1:12" ht="21.75" customHeight="1" thickBot="1" x14ac:dyDescent="0.35">
      <c r="A5" s="293" t="s">
        <v>62</v>
      </c>
      <c r="B5" s="293"/>
      <c r="C5" s="293"/>
      <c r="D5" s="293"/>
    </row>
    <row r="6" spans="1:12" ht="21.75" customHeight="1" thickBot="1" x14ac:dyDescent="0.35">
      <c r="A6" s="293"/>
      <c r="B6" s="293"/>
      <c r="C6" s="293"/>
      <c r="D6" s="293"/>
      <c r="H6" s="298" t="s">
        <v>57</v>
      </c>
      <c r="I6" s="299"/>
      <c r="J6" s="299"/>
      <c r="K6" s="300"/>
    </row>
    <row r="7" spans="1:12" ht="15" thickBot="1" x14ac:dyDescent="0.35">
      <c r="H7" s="265" t="s">
        <v>58</v>
      </c>
      <c r="I7" s="265" t="s">
        <v>59</v>
      </c>
      <c r="J7" s="296" t="s">
        <v>61</v>
      </c>
      <c r="K7" s="297"/>
    </row>
    <row r="8" spans="1:12" ht="18" x14ac:dyDescent="0.35">
      <c r="A8" s="88" t="s">
        <v>54</v>
      </c>
      <c r="B8" s="262">
        <v>120</v>
      </c>
      <c r="C8" s="89" t="s">
        <v>0</v>
      </c>
      <c r="F8" s="294" t="s">
        <v>60</v>
      </c>
      <c r="G8" s="295"/>
      <c r="H8" s="266">
        <v>265</v>
      </c>
      <c r="I8" s="266">
        <v>7</v>
      </c>
      <c r="J8" s="43"/>
      <c r="K8" s="44">
        <f>SUM(H8*I8*0.0333+H8)</f>
        <v>326.7715</v>
      </c>
    </row>
    <row r="9" spans="1:12" ht="18" x14ac:dyDescent="0.35">
      <c r="A9" s="90" t="s">
        <v>55</v>
      </c>
      <c r="B9" s="263">
        <v>100</v>
      </c>
      <c r="C9" s="91" t="s">
        <v>0</v>
      </c>
      <c r="F9" s="294"/>
      <c r="G9" s="295"/>
      <c r="H9" s="267">
        <v>205</v>
      </c>
      <c r="I9" s="267">
        <v>8</v>
      </c>
      <c r="J9" s="45"/>
      <c r="K9" s="46">
        <f>SUM(H9*I9*0.0333+H9)</f>
        <v>259.61200000000002</v>
      </c>
    </row>
    <row r="10" spans="1:12" ht="18.600000000000001" thickBot="1" x14ac:dyDescent="0.4">
      <c r="A10" s="92" t="s">
        <v>56</v>
      </c>
      <c r="B10" s="264">
        <v>160</v>
      </c>
      <c r="C10" s="93" t="s">
        <v>0</v>
      </c>
      <c r="F10" s="294"/>
      <c r="G10" s="295"/>
      <c r="H10" s="268">
        <v>365</v>
      </c>
      <c r="I10" s="268">
        <v>7</v>
      </c>
      <c r="J10" s="47"/>
      <c r="K10" s="48">
        <f>SUM(H10*I10*0.0333+H10)</f>
        <v>450.08150000000001</v>
      </c>
    </row>
    <row r="16" spans="1:12" s="2" customFormat="1" x14ac:dyDescent="0.3">
      <c r="F16" s="10"/>
      <c r="G16" s="10"/>
    </row>
    <row r="17" spans="1:11" ht="18" x14ac:dyDescent="0.35">
      <c r="F17" s="9"/>
      <c r="G17" s="11"/>
    </row>
    <row r="18" spans="1:11" ht="18" x14ac:dyDescent="0.35">
      <c r="F18" s="9"/>
      <c r="G18" s="11"/>
    </row>
    <row r="19" spans="1:11" x14ac:dyDescent="0.3">
      <c r="F19" s="11"/>
      <c r="G19" s="11"/>
    </row>
    <row r="20" spans="1:11" x14ac:dyDescent="0.3">
      <c r="F20" s="11"/>
      <c r="G20" s="11"/>
    </row>
    <row r="21" spans="1:11" x14ac:dyDescent="0.3">
      <c r="F21" s="11"/>
      <c r="G21" s="11"/>
    </row>
    <row r="22" spans="1:11" x14ac:dyDescent="0.3">
      <c r="J22" s="11"/>
      <c r="K22" s="11"/>
    </row>
    <row r="23" spans="1:11" x14ac:dyDescent="0.3">
      <c r="A23" s="33" t="s">
        <v>145</v>
      </c>
      <c r="J23" s="11"/>
      <c r="K23" s="11"/>
    </row>
    <row r="24" spans="1:11" x14ac:dyDescent="0.3">
      <c r="A24" s="35" t="s">
        <v>12</v>
      </c>
      <c r="B24" s="35" t="s">
        <v>13</v>
      </c>
      <c r="C24" s="35"/>
      <c r="D24" s="35" t="s">
        <v>14</v>
      </c>
      <c r="E24" s="35" t="s">
        <v>15</v>
      </c>
      <c r="F24" s="36" t="s">
        <v>16</v>
      </c>
      <c r="G24" s="34"/>
      <c r="J24" s="11"/>
      <c r="K24" s="11"/>
    </row>
  </sheetData>
  <sheetProtection selectLockedCells="1"/>
  <mergeCells count="5">
    <mergeCell ref="A1:L1"/>
    <mergeCell ref="A5:D6"/>
    <mergeCell ref="F8:G10"/>
    <mergeCell ref="J7:K7"/>
    <mergeCell ref="H6:K6"/>
  </mergeCells>
  <hyperlinks>
    <hyperlink ref="A1" r:id="rId1" xr:uid="{99340248-C7C3-4FA1-BE68-30C12678771D}"/>
  </hyperlinks>
  <pageMargins left="0.7" right="0.7" top="0.75" bottom="0.75" header="0.3" footer="0.3"/>
  <pageSetup scale="5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zoomScale="90" zoomScaleNormal="90" workbookViewId="0">
      <selection activeCell="C40" sqref="C40"/>
    </sheetView>
  </sheetViews>
  <sheetFormatPr baseColWidth="10" defaultColWidth="9.109375" defaultRowHeight="14.4" x14ac:dyDescent="0.3"/>
  <cols>
    <col min="1" max="1" width="25" customWidth="1"/>
    <col min="2" max="2" width="39.6640625" style="289" customWidth="1"/>
    <col min="3" max="3" width="38.44140625" style="2" bestFit="1" customWidth="1"/>
    <col min="4" max="4" width="21.6640625" style="2" customWidth="1"/>
    <col min="5" max="5" width="17" style="2" customWidth="1"/>
    <col min="6" max="6" width="12.6640625" style="2" customWidth="1"/>
    <col min="7" max="7" width="15" style="2" customWidth="1"/>
  </cols>
  <sheetData>
    <row r="1" spans="1:27" ht="10.5" customHeight="1" x14ac:dyDescent="0.3">
      <c r="A1" s="173"/>
      <c r="B1" s="271"/>
      <c r="C1" s="174"/>
      <c r="D1" s="174"/>
      <c r="E1" s="174"/>
      <c r="F1" s="174"/>
      <c r="G1" s="174"/>
      <c r="H1" s="173"/>
      <c r="I1" s="173"/>
    </row>
    <row r="2" spans="1:27" x14ac:dyDescent="0.3">
      <c r="A2" s="175"/>
      <c r="B2" s="271"/>
      <c r="C2" s="174"/>
      <c r="D2" s="174"/>
      <c r="E2" s="174"/>
      <c r="F2" s="174"/>
      <c r="G2" s="174"/>
      <c r="H2" s="173"/>
      <c r="I2" s="173"/>
    </row>
    <row r="3" spans="1:27" x14ac:dyDescent="0.3">
      <c r="A3" s="173"/>
      <c r="B3" s="271"/>
      <c r="C3" s="174"/>
      <c r="D3" s="174"/>
      <c r="E3" s="174"/>
      <c r="F3" s="174"/>
      <c r="G3" s="174"/>
      <c r="H3" s="173"/>
      <c r="I3" s="173"/>
    </row>
    <row r="4" spans="1:27" ht="18.600000000000001" thickBot="1" x14ac:dyDescent="0.4">
      <c r="A4" s="176" t="s">
        <v>74</v>
      </c>
      <c r="B4" s="272" t="s">
        <v>75</v>
      </c>
      <c r="C4" s="177" t="s">
        <v>76</v>
      </c>
      <c r="D4" s="178"/>
      <c r="E4" s="178"/>
      <c r="F4" s="178"/>
      <c r="G4" s="178"/>
      <c r="H4" s="179"/>
      <c r="I4" s="173"/>
      <c r="O4" s="261" t="s">
        <v>145</v>
      </c>
    </row>
    <row r="5" spans="1:27" ht="19.95" customHeight="1" thickBot="1" x14ac:dyDescent="0.4">
      <c r="A5" s="180"/>
      <c r="B5" s="273"/>
      <c r="C5" s="181">
        <v>1</v>
      </c>
      <c r="D5" s="182">
        <v>2</v>
      </c>
      <c r="E5" s="182">
        <v>3</v>
      </c>
      <c r="F5" s="182">
        <v>4</v>
      </c>
      <c r="G5" s="182">
        <v>5</v>
      </c>
      <c r="H5" s="253">
        <v>6</v>
      </c>
      <c r="I5" s="183">
        <v>7</v>
      </c>
      <c r="J5" s="173"/>
      <c r="S5" s="5" t="s">
        <v>172</v>
      </c>
      <c r="T5" s="5" t="s">
        <v>103</v>
      </c>
      <c r="U5" s="5" t="s">
        <v>100</v>
      </c>
      <c r="V5" s="5" t="s">
        <v>166</v>
      </c>
      <c r="W5" s="5" t="s">
        <v>105</v>
      </c>
      <c r="X5" s="5" t="s">
        <v>82</v>
      </c>
      <c r="Y5" s="5" t="s">
        <v>172</v>
      </c>
      <c r="Z5" s="5" t="s">
        <v>101</v>
      </c>
      <c r="AA5" s="5" t="s">
        <v>173</v>
      </c>
    </row>
    <row r="6" spans="1:27" ht="58.2" thickBot="1" x14ac:dyDescent="0.35">
      <c r="A6" s="184" t="s">
        <v>78</v>
      </c>
      <c r="B6" s="274" t="s">
        <v>83</v>
      </c>
      <c r="C6" s="185" t="s">
        <v>77</v>
      </c>
      <c r="D6" s="185" t="s">
        <v>103</v>
      </c>
      <c r="E6" s="185" t="s">
        <v>100</v>
      </c>
      <c r="F6" s="186" t="s">
        <v>102</v>
      </c>
      <c r="G6" s="185" t="s">
        <v>105</v>
      </c>
      <c r="H6" s="254" t="s">
        <v>71</v>
      </c>
      <c r="I6" s="187" t="s">
        <v>106</v>
      </c>
      <c r="J6" s="173"/>
      <c r="K6" s="86" t="s">
        <v>77</v>
      </c>
      <c r="L6" s="86" t="s">
        <v>103</v>
      </c>
      <c r="M6" s="86" t="s">
        <v>100</v>
      </c>
      <c r="N6" s="86" t="s">
        <v>102</v>
      </c>
      <c r="O6" s="86" t="s">
        <v>105</v>
      </c>
      <c r="P6" s="86" t="s">
        <v>106</v>
      </c>
      <c r="Q6" s="86" t="s">
        <v>82</v>
      </c>
      <c r="R6" s="86" t="s">
        <v>172</v>
      </c>
      <c r="S6" s="86" t="s">
        <v>101</v>
      </c>
      <c r="T6" s="86" t="s">
        <v>103</v>
      </c>
      <c r="U6" s="86" t="s">
        <v>82</v>
      </c>
      <c r="V6" s="86" t="s">
        <v>63</v>
      </c>
      <c r="W6" s="86" t="s">
        <v>101</v>
      </c>
      <c r="X6" s="86" t="s">
        <v>173</v>
      </c>
      <c r="Y6" s="86" t="s">
        <v>77</v>
      </c>
      <c r="Z6" s="86" t="s">
        <v>72</v>
      </c>
      <c r="AA6" s="6"/>
    </row>
    <row r="7" spans="1:27" ht="29.4" thickBot="1" x14ac:dyDescent="0.35">
      <c r="A7" s="188" t="s">
        <v>79</v>
      </c>
      <c r="B7" s="275" t="s">
        <v>84</v>
      </c>
      <c r="C7" s="189" t="s">
        <v>82</v>
      </c>
      <c r="D7" s="189" t="s">
        <v>99</v>
      </c>
      <c r="E7" s="189" t="s">
        <v>101</v>
      </c>
      <c r="F7" s="189" t="s">
        <v>103</v>
      </c>
      <c r="G7" s="189"/>
      <c r="H7" s="255"/>
      <c r="I7" s="190"/>
      <c r="J7" s="173"/>
      <c r="S7" s="6"/>
      <c r="T7" s="6"/>
      <c r="U7" s="6"/>
      <c r="V7" s="6"/>
      <c r="W7" s="5"/>
      <c r="X7" s="6"/>
      <c r="Y7" s="6"/>
      <c r="Z7" s="6"/>
      <c r="AA7" s="6"/>
    </row>
    <row r="8" spans="1:27" ht="29.4" thickBot="1" x14ac:dyDescent="0.35">
      <c r="A8" s="191" t="s">
        <v>88</v>
      </c>
      <c r="B8" s="276" t="s">
        <v>85</v>
      </c>
      <c r="C8" s="192" t="s">
        <v>82</v>
      </c>
      <c r="D8" s="192" t="s">
        <v>63</v>
      </c>
      <c r="E8" s="192" t="s">
        <v>101</v>
      </c>
      <c r="F8" s="192" t="s">
        <v>104</v>
      </c>
      <c r="G8" s="192"/>
      <c r="H8" s="256"/>
      <c r="I8" s="193"/>
      <c r="J8" s="173"/>
    </row>
    <row r="9" spans="1:27" ht="15" thickBot="1" x14ac:dyDescent="0.35">
      <c r="A9" s="194"/>
      <c r="B9" s="277" t="s">
        <v>92</v>
      </c>
      <c r="C9" s="195" t="s">
        <v>77</v>
      </c>
      <c r="D9" s="195" t="s">
        <v>72</v>
      </c>
      <c r="E9" s="195"/>
      <c r="F9" s="195"/>
      <c r="G9" s="195"/>
      <c r="H9" s="257"/>
      <c r="I9" s="196"/>
      <c r="J9" s="173"/>
      <c r="S9" s="6"/>
      <c r="T9" s="6"/>
      <c r="U9" s="6"/>
      <c r="V9" s="6"/>
      <c r="W9" s="5"/>
      <c r="X9" s="6"/>
      <c r="Y9" s="6"/>
      <c r="Z9" s="6"/>
      <c r="AA9" s="6"/>
    </row>
    <row r="10" spans="1:27" ht="15" thickBot="1" x14ac:dyDescent="0.35">
      <c r="A10" s="197" t="s">
        <v>80</v>
      </c>
      <c r="B10" s="278" t="s">
        <v>81</v>
      </c>
      <c r="C10" s="199" t="s">
        <v>98</v>
      </c>
      <c r="D10" s="198"/>
      <c r="E10" s="198"/>
      <c r="F10" s="198"/>
      <c r="G10" s="198"/>
      <c r="H10" s="258"/>
      <c r="I10" s="200"/>
      <c r="J10" s="173"/>
    </row>
    <row r="11" spans="1:27" ht="15" thickBot="1" x14ac:dyDescent="0.35">
      <c r="A11" s="201"/>
      <c r="B11" s="279"/>
      <c r="C11" s="202"/>
      <c r="D11" s="202"/>
      <c r="E11" s="202"/>
      <c r="F11" s="202"/>
      <c r="G11" s="202"/>
      <c r="H11" s="173"/>
      <c r="I11" s="173"/>
    </row>
    <row r="12" spans="1:27" ht="18" x14ac:dyDescent="0.35">
      <c r="A12" s="201"/>
      <c r="B12" s="240" t="s">
        <v>65</v>
      </c>
      <c r="C12" s="269" t="s">
        <v>77</v>
      </c>
      <c r="D12" s="203" t="s">
        <v>70</v>
      </c>
      <c r="E12" s="174"/>
      <c r="F12" s="202"/>
      <c r="G12" s="202"/>
      <c r="H12" s="173"/>
      <c r="I12" s="173"/>
    </row>
    <row r="13" spans="1:27" ht="18.600000000000001" thickBot="1" x14ac:dyDescent="0.4">
      <c r="A13" s="201"/>
      <c r="B13" s="280" t="s">
        <v>66</v>
      </c>
      <c r="C13" s="270" t="s">
        <v>82</v>
      </c>
      <c r="D13" s="203" t="s">
        <v>70</v>
      </c>
      <c r="E13" s="174"/>
      <c r="F13" s="202"/>
      <c r="G13" s="202"/>
      <c r="H13" s="173"/>
      <c r="I13" s="173"/>
    </row>
    <row r="14" spans="1:27" x14ac:dyDescent="0.3">
      <c r="A14" s="173"/>
      <c r="B14" s="271"/>
      <c r="C14" s="174"/>
      <c r="D14" s="174"/>
      <c r="E14" s="174"/>
      <c r="F14" s="174"/>
      <c r="G14" s="174"/>
      <c r="H14" s="173"/>
      <c r="I14" s="173"/>
    </row>
    <row r="15" spans="1:27" x14ac:dyDescent="0.3">
      <c r="A15" s="173"/>
      <c r="B15" s="271"/>
      <c r="C15" s="174"/>
      <c r="D15" s="174"/>
      <c r="E15" s="174"/>
      <c r="F15" s="174"/>
      <c r="G15" s="174"/>
      <c r="H15" s="173"/>
      <c r="I15" s="173"/>
    </row>
    <row r="16" spans="1:27" x14ac:dyDescent="0.3">
      <c r="A16" s="173"/>
      <c r="B16" s="271"/>
      <c r="C16" s="174"/>
      <c r="D16" s="174"/>
      <c r="E16" s="174"/>
      <c r="F16" s="174"/>
      <c r="G16" s="174"/>
      <c r="H16" s="173"/>
      <c r="I16" s="173"/>
    </row>
    <row r="17" spans="1:27" ht="15" thickBot="1" x14ac:dyDescent="0.35">
      <c r="A17" s="173"/>
      <c r="B17" s="271"/>
      <c r="C17" s="174"/>
      <c r="D17" s="174"/>
      <c r="E17" s="174"/>
      <c r="F17" s="174"/>
      <c r="G17" s="174"/>
      <c r="H17" s="173"/>
      <c r="I17" s="173"/>
    </row>
    <row r="18" spans="1:27" ht="18.600000000000001" thickBot="1" x14ac:dyDescent="0.4">
      <c r="A18" s="204" t="s">
        <v>74</v>
      </c>
      <c r="B18" s="281" t="s">
        <v>75</v>
      </c>
      <c r="C18" s="205" t="s">
        <v>76</v>
      </c>
      <c r="D18" s="206"/>
      <c r="E18" s="206"/>
      <c r="F18" s="207"/>
      <c r="G18" s="207"/>
      <c r="H18" s="173"/>
      <c r="I18" s="173"/>
    </row>
    <row r="19" spans="1:27" ht="18.600000000000001" thickBot="1" x14ac:dyDescent="0.4">
      <c r="A19" s="208"/>
      <c r="B19" s="282"/>
      <c r="C19" s="209">
        <v>1</v>
      </c>
      <c r="D19" s="210">
        <v>2</v>
      </c>
      <c r="E19" s="210">
        <v>3</v>
      </c>
      <c r="F19" s="211">
        <v>4</v>
      </c>
      <c r="G19" s="212">
        <v>5</v>
      </c>
      <c r="H19" s="213">
        <v>6</v>
      </c>
      <c r="I19" s="173"/>
    </row>
    <row r="20" spans="1:27" ht="44.4" thickTop="1" thickBot="1" x14ac:dyDescent="0.35">
      <c r="A20" s="214" t="s">
        <v>86</v>
      </c>
      <c r="B20" s="283" t="s">
        <v>90</v>
      </c>
      <c r="C20" s="215" t="s">
        <v>107</v>
      </c>
      <c r="D20" s="216" t="s">
        <v>8</v>
      </c>
      <c r="E20" s="216" t="s">
        <v>111</v>
      </c>
      <c r="F20" s="217" t="s">
        <v>108</v>
      </c>
      <c r="G20" s="218" t="s">
        <v>30</v>
      </c>
      <c r="H20" s="219"/>
      <c r="I20" s="173"/>
    </row>
    <row r="21" spans="1:27" ht="68.25" customHeight="1" thickTop="1" thickBot="1" x14ac:dyDescent="0.35">
      <c r="A21" s="220" t="s">
        <v>87</v>
      </c>
      <c r="B21" s="290" t="s">
        <v>91</v>
      </c>
      <c r="C21" s="221" t="s">
        <v>108</v>
      </c>
      <c r="D21" s="221" t="s">
        <v>110</v>
      </c>
      <c r="E21" s="222" t="s">
        <v>10</v>
      </c>
      <c r="F21" s="223" t="s">
        <v>17</v>
      </c>
      <c r="G21" s="224" t="s">
        <v>20</v>
      </c>
      <c r="H21" s="225" t="s">
        <v>25</v>
      </c>
      <c r="I21" s="173"/>
      <c r="J21" s="56" t="s">
        <v>107</v>
      </c>
      <c r="K21" s="56" t="s">
        <v>8</v>
      </c>
      <c r="L21" s="56" t="s">
        <v>111</v>
      </c>
      <c r="M21" s="86" t="s">
        <v>108</v>
      </c>
      <c r="N21" s="86" t="s">
        <v>30</v>
      </c>
      <c r="O21" s="56" t="s">
        <v>108</v>
      </c>
      <c r="P21" s="56" t="s">
        <v>171</v>
      </c>
      <c r="Q21" s="56" t="s">
        <v>31</v>
      </c>
      <c r="R21" s="86" t="s">
        <v>17</v>
      </c>
      <c r="S21" s="86" t="s">
        <v>20</v>
      </c>
      <c r="T21" s="56" t="s">
        <v>25</v>
      </c>
      <c r="U21" s="56" t="s">
        <v>109</v>
      </c>
      <c r="V21" s="56" t="s">
        <v>9</v>
      </c>
      <c r="W21" s="56" t="s">
        <v>31</v>
      </c>
      <c r="X21" s="86" t="s">
        <v>44</v>
      </c>
      <c r="Y21" s="56" t="s">
        <v>20</v>
      </c>
      <c r="Z21" s="56" t="s">
        <v>27</v>
      </c>
      <c r="AA21" s="56" t="s">
        <v>20</v>
      </c>
    </row>
    <row r="22" spans="1:27" ht="66.599999999999994" thickTop="1" thickBot="1" x14ac:dyDescent="0.35">
      <c r="A22" s="226" t="s">
        <v>88</v>
      </c>
      <c r="B22" s="284" t="s">
        <v>7</v>
      </c>
      <c r="C22" s="227" t="s">
        <v>109</v>
      </c>
      <c r="D22" s="228" t="s">
        <v>9</v>
      </c>
      <c r="E22" s="228" t="s">
        <v>10</v>
      </c>
      <c r="F22" s="229" t="s">
        <v>44</v>
      </c>
      <c r="G22" s="230" t="s">
        <v>20</v>
      </c>
      <c r="H22" s="231" t="s">
        <v>27</v>
      </c>
      <c r="I22" s="173"/>
      <c r="J22" s="56" t="s">
        <v>107</v>
      </c>
      <c r="K22" s="56" t="s">
        <v>108</v>
      </c>
      <c r="L22" s="56" t="s">
        <v>109</v>
      </c>
      <c r="M22" s="56" t="s">
        <v>20</v>
      </c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</row>
    <row r="23" spans="1:27" ht="15" thickBot="1" x14ac:dyDescent="0.35">
      <c r="A23" s="232"/>
      <c r="B23" s="285" t="s">
        <v>92</v>
      </c>
      <c r="C23" s="182" t="s">
        <v>20</v>
      </c>
      <c r="D23" s="234" t="s">
        <v>127</v>
      </c>
      <c r="E23" s="182"/>
      <c r="F23" s="233"/>
      <c r="G23" s="182"/>
      <c r="H23" s="183"/>
      <c r="I23" s="173"/>
    </row>
    <row r="24" spans="1:27" ht="15" thickBot="1" x14ac:dyDescent="0.35">
      <c r="A24" s="235" t="s">
        <v>89</v>
      </c>
      <c r="B24" s="286" t="s">
        <v>93</v>
      </c>
      <c r="C24" s="237" t="s">
        <v>26</v>
      </c>
      <c r="D24" s="238"/>
      <c r="E24" s="238"/>
      <c r="F24" s="236"/>
      <c r="G24" s="238"/>
      <c r="H24" s="239"/>
      <c r="I24" s="173"/>
    </row>
    <row r="25" spans="1:27" ht="15" thickBot="1" x14ac:dyDescent="0.35">
      <c r="A25" s="201"/>
      <c r="B25" s="279"/>
      <c r="C25" s="207"/>
      <c r="D25" s="207"/>
      <c r="E25" s="207"/>
      <c r="F25" s="174"/>
      <c r="G25" s="174"/>
      <c r="H25" s="173"/>
      <c r="I25" s="173"/>
      <c r="R25" s="3"/>
    </row>
    <row r="26" spans="1:27" ht="50.25" customHeight="1" thickBot="1" x14ac:dyDescent="0.4">
      <c r="A26" s="201"/>
      <c r="B26" s="240" t="s">
        <v>69</v>
      </c>
      <c r="C26" s="269" t="s">
        <v>107</v>
      </c>
      <c r="D26" s="203" t="s">
        <v>70</v>
      </c>
      <c r="E26" s="174"/>
      <c r="F26" s="174"/>
      <c r="G26" s="174"/>
      <c r="H26" s="173"/>
      <c r="I26" s="173"/>
      <c r="R26" s="3"/>
    </row>
    <row r="27" spans="1:27" ht="18.600000000000001" thickBot="1" x14ac:dyDescent="0.4">
      <c r="A27" s="201"/>
      <c r="B27" s="287" t="s">
        <v>67</v>
      </c>
      <c r="C27" s="269" t="s">
        <v>111</v>
      </c>
      <c r="D27" s="203" t="s">
        <v>70</v>
      </c>
      <c r="E27" s="174"/>
      <c r="F27" s="202"/>
      <c r="G27" s="202"/>
      <c r="H27" s="173"/>
      <c r="I27" s="173"/>
    </row>
    <row r="28" spans="1:27" ht="18.600000000000001" thickBot="1" x14ac:dyDescent="0.4">
      <c r="A28" s="201"/>
      <c r="B28" s="280" t="s">
        <v>68</v>
      </c>
      <c r="C28" s="269" t="s">
        <v>171</v>
      </c>
      <c r="D28" s="203" t="s">
        <v>70</v>
      </c>
      <c r="E28" s="174"/>
      <c r="F28" s="202"/>
      <c r="G28" s="202"/>
      <c r="H28" s="173"/>
      <c r="I28" s="173"/>
    </row>
    <row r="29" spans="1:27" x14ac:dyDescent="0.3">
      <c r="A29" s="173"/>
      <c r="B29" s="271"/>
      <c r="C29" s="174"/>
      <c r="D29" s="174"/>
      <c r="E29" s="174"/>
      <c r="F29" s="174"/>
      <c r="G29" s="174"/>
      <c r="H29" s="173"/>
      <c r="I29" s="173"/>
    </row>
    <row r="30" spans="1:27" x14ac:dyDescent="0.3">
      <c r="A30" s="173"/>
      <c r="B30" s="271"/>
      <c r="C30" s="174"/>
      <c r="D30" s="174"/>
      <c r="E30" s="174"/>
      <c r="F30" s="174"/>
      <c r="G30" s="174"/>
      <c r="H30" s="173"/>
      <c r="I30" s="173"/>
    </row>
    <row r="31" spans="1:27" x14ac:dyDescent="0.3">
      <c r="A31" s="173"/>
      <c r="B31" s="271"/>
      <c r="C31" s="174"/>
      <c r="D31" s="174"/>
      <c r="E31" s="174"/>
      <c r="F31" s="174"/>
      <c r="G31" s="174"/>
      <c r="H31" s="173"/>
      <c r="I31" s="173"/>
    </row>
    <row r="32" spans="1:27" ht="15" thickBot="1" x14ac:dyDescent="0.35">
      <c r="A32" s="173"/>
      <c r="B32" s="271"/>
      <c r="C32" s="174"/>
      <c r="D32" s="174"/>
      <c r="E32" s="174"/>
      <c r="F32" s="174"/>
      <c r="G32" s="174"/>
      <c r="H32" s="173"/>
      <c r="I32" s="173"/>
    </row>
    <row r="33" spans="1:22" ht="18.600000000000001" thickBot="1" x14ac:dyDescent="0.4">
      <c r="A33" s="204" t="s">
        <v>74</v>
      </c>
      <c r="B33" s="281" t="s">
        <v>75</v>
      </c>
      <c r="C33" s="205" t="s">
        <v>76</v>
      </c>
      <c r="D33" s="206"/>
      <c r="E33" s="206"/>
      <c r="F33" s="206"/>
      <c r="G33" s="206"/>
      <c r="H33" s="173"/>
      <c r="I33" s="173"/>
    </row>
    <row r="34" spans="1:22" ht="18.600000000000001" thickBot="1" x14ac:dyDescent="0.4">
      <c r="A34" s="241"/>
      <c r="B34" s="288"/>
      <c r="C34" s="209">
        <v>1</v>
      </c>
      <c r="D34" s="210">
        <v>2</v>
      </c>
      <c r="E34" s="210">
        <v>3</v>
      </c>
      <c r="F34" s="210">
        <v>4</v>
      </c>
      <c r="G34" s="242">
        <v>5</v>
      </c>
      <c r="H34" s="173"/>
      <c r="I34" s="173"/>
    </row>
    <row r="35" spans="1:22" ht="47.7" customHeight="1" thickBot="1" x14ac:dyDescent="0.35">
      <c r="A35" s="191" t="s">
        <v>78</v>
      </c>
      <c r="B35" s="276" t="s">
        <v>85</v>
      </c>
      <c r="C35" s="192" t="s">
        <v>167</v>
      </c>
      <c r="D35" s="192" t="s">
        <v>82</v>
      </c>
      <c r="E35" s="192" t="s">
        <v>63</v>
      </c>
      <c r="F35" s="192" t="s">
        <v>101</v>
      </c>
      <c r="G35" s="243" t="s">
        <v>173</v>
      </c>
      <c r="H35" s="173"/>
      <c r="I35" s="173"/>
      <c r="J35" s="86" t="s">
        <v>167</v>
      </c>
      <c r="K35" s="86" t="s">
        <v>82</v>
      </c>
      <c r="L35" s="86" t="s">
        <v>63</v>
      </c>
      <c r="M35" s="86" t="s">
        <v>101</v>
      </c>
      <c r="N35" s="86" t="s">
        <v>173</v>
      </c>
      <c r="O35" s="56" t="s">
        <v>106</v>
      </c>
      <c r="P35" s="56" t="s">
        <v>28</v>
      </c>
      <c r="Q35" s="56" t="s">
        <v>29</v>
      </c>
      <c r="R35" s="56" t="s">
        <v>168</v>
      </c>
      <c r="S35" s="86" t="s">
        <v>103</v>
      </c>
      <c r="T35" s="86" t="s">
        <v>100</v>
      </c>
      <c r="U35" s="56" t="s">
        <v>29</v>
      </c>
      <c r="V35" s="86" t="s">
        <v>105</v>
      </c>
    </row>
    <row r="36" spans="1:22" ht="29.4" thickBot="1" x14ac:dyDescent="0.35">
      <c r="A36" s="188" t="s">
        <v>94</v>
      </c>
      <c r="B36" s="275" t="s">
        <v>95</v>
      </c>
      <c r="C36" s="244" t="s">
        <v>106</v>
      </c>
      <c r="D36" s="244" t="s">
        <v>28</v>
      </c>
      <c r="E36" s="244" t="s">
        <v>29</v>
      </c>
      <c r="F36" s="244" t="s">
        <v>168</v>
      </c>
      <c r="G36" s="245"/>
      <c r="H36" s="173"/>
      <c r="I36" s="173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2" ht="15" thickBot="1" x14ac:dyDescent="0.35">
      <c r="A37" s="191" t="s">
        <v>88</v>
      </c>
      <c r="B37" s="276" t="s">
        <v>83</v>
      </c>
      <c r="C37" s="192" t="s">
        <v>103</v>
      </c>
      <c r="D37" s="192" t="s">
        <v>100</v>
      </c>
      <c r="E37" s="246" t="s">
        <v>102</v>
      </c>
      <c r="F37" s="192" t="s">
        <v>105</v>
      </c>
      <c r="G37" s="247" t="s">
        <v>106</v>
      </c>
      <c r="H37" s="173"/>
      <c r="I37" s="173"/>
      <c r="L37" s="7"/>
      <c r="M37" s="6"/>
      <c r="N37" s="6"/>
      <c r="O37" s="7"/>
      <c r="P37" s="7"/>
      <c r="Q37" s="6"/>
      <c r="R37" s="6"/>
      <c r="S37" s="6"/>
      <c r="T37" s="6"/>
      <c r="U37" s="6"/>
    </row>
    <row r="38" spans="1:22" ht="15" thickBot="1" x14ac:dyDescent="0.35">
      <c r="A38" s="173"/>
      <c r="B38" s="271"/>
      <c r="C38" s="174"/>
      <c r="D38" s="174"/>
      <c r="E38" s="174"/>
      <c r="F38" s="174"/>
      <c r="G38" s="174"/>
      <c r="H38" s="173"/>
      <c r="I38" s="173"/>
    </row>
    <row r="39" spans="1:22" ht="18" x14ac:dyDescent="0.35">
      <c r="A39" s="201"/>
      <c r="B39" s="240" t="s">
        <v>97</v>
      </c>
      <c r="C39" s="269" t="s">
        <v>100</v>
      </c>
      <c r="D39" s="203" t="s">
        <v>70</v>
      </c>
      <c r="E39" s="174"/>
      <c r="F39" s="202"/>
      <c r="G39" s="202"/>
      <c r="H39" s="173"/>
      <c r="I39" s="173"/>
    </row>
    <row r="40" spans="1:22" ht="18.600000000000001" thickBot="1" x14ac:dyDescent="0.4">
      <c r="A40" s="201"/>
      <c r="B40" s="280" t="s">
        <v>96</v>
      </c>
      <c r="C40" s="270" t="s">
        <v>101</v>
      </c>
      <c r="D40" s="203" t="s">
        <v>70</v>
      </c>
      <c r="E40" s="174"/>
      <c r="F40" s="202"/>
      <c r="G40" s="202"/>
      <c r="H40" s="173"/>
      <c r="I40" s="173"/>
    </row>
    <row r="41" spans="1:22" x14ac:dyDescent="0.3">
      <c r="A41" s="173"/>
      <c r="B41" s="271"/>
      <c r="C41" s="174"/>
      <c r="D41" s="174"/>
      <c r="E41" s="174"/>
      <c r="F41" s="174"/>
      <c r="G41" s="174"/>
      <c r="H41" s="173"/>
      <c r="I41" s="173"/>
    </row>
  </sheetData>
  <sheetProtection selectLockedCells="1"/>
  <protectedRanges>
    <protectedRange sqref="C12" name="Rango1"/>
  </protectedRanges>
  <dataValidations count="6">
    <dataValidation type="list" showInputMessage="1" showErrorMessage="1" sqref="C12:C13 C39" xr:uid="{00000000-0002-0000-0100-000000000000}">
      <formula1>$K$6:$Z$6</formula1>
    </dataValidation>
    <dataValidation type="list" showInputMessage="1" showErrorMessage="1" sqref="C27:C28" xr:uid="{00000000-0002-0000-0100-000001000000}">
      <formula1>$J$21:$AA$21</formula1>
    </dataValidation>
    <dataValidation type="list" allowBlank="1" showInputMessage="1" showErrorMessage="1" promptTitle="Deadlift Accessory #1" sqref="E36" xr:uid="{00000000-0002-0000-0100-000002000000}">
      <formula1>C35:G35</formula1>
    </dataValidation>
    <dataValidation type="list" showInputMessage="1" showErrorMessage="1" sqref="C26" xr:uid="{00000000-0002-0000-0100-000003000000}">
      <formula1>$J$22:$M$22</formula1>
    </dataValidation>
    <dataValidation type="list" showInputMessage="1" showErrorMessage="1" sqref="C40" xr:uid="{00000000-0002-0000-0100-000004000000}">
      <formula1>$J$35:$V$35</formula1>
    </dataValidation>
    <dataValidation type="list" allowBlank="1" showInputMessage="1" showErrorMessage="1" promptTitle="Deadlift Accessory 1" sqref="J35:Q35 S35:V35" xr:uid="{00000000-0002-0000-0100-000005000000}">
      <formula1>$J$35:$V$35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63"/>
  <sheetViews>
    <sheetView zoomScale="85" zoomScaleNormal="85" workbookViewId="0">
      <selection activeCell="F38" sqref="F38"/>
    </sheetView>
  </sheetViews>
  <sheetFormatPr baseColWidth="10" defaultColWidth="9.109375" defaultRowHeight="14.4" x14ac:dyDescent="0.3"/>
  <cols>
    <col min="1" max="1" width="28.33203125" bestFit="1" customWidth="1"/>
    <col min="2" max="2" width="7.33203125" customWidth="1"/>
    <col min="3" max="3" width="9.6640625" customWidth="1"/>
    <col min="4" max="4" width="7.33203125" customWidth="1"/>
    <col min="5" max="5" width="10.33203125" customWidth="1"/>
    <col min="6" max="6" width="35.109375" bestFit="1" customWidth="1"/>
    <col min="7" max="7" width="7.21875" bestFit="1" customWidth="1"/>
    <col min="8" max="8" width="7.44140625" customWidth="1"/>
    <col min="9" max="9" width="7.6640625" customWidth="1"/>
    <col min="10" max="10" width="3.88671875" customWidth="1"/>
    <col min="11" max="11" width="28.33203125" bestFit="1" customWidth="1"/>
    <col min="12" max="12" width="7.33203125" customWidth="1"/>
    <col min="13" max="13" width="10.33203125" customWidth="1"/>
    <col min="14" max="14" width="7.33203125" customWidth="1"/>
    <col min="15" max="15" width="9.88671875" customWidth="1"/>
    <col min="16" max="16" width="35.109375" bestFit="1" customWidth="1"/>
    <col min="17" max="17" width="7.5546875" bestFit="1" customWidth="1"/>
    <col min="18" max="19" width="7.6640625" customWidth="1"/>
    <col min="20" max="20" width="2.6640625" customWidth="1"/>
    <col min="21" max="21" width="27.33203125" bestFit="1" customWidth="1"/>
    <col min="22" max="22" width="9.33203125" bestFit="1" customWidth="1"/>
    <col min="23" max="23" width="9.88671875" customWidth="1"/>
    <col min="25" max="25" width="9.88671875" customWidth="1"/>
    <col min="26" max="26" width="35.109375" bestFit="1" customWidth="1"/>
    <col min="27" max="27" width="9.33203125" customWidth="1"/>
    <col min="28" max="28" width="7.33203125" customWidth="1"/>
    <col min="29" max="29" width="7.6640625" customWidth="1"/>
    <col min="30" max="30" width="3.33203125" customWidth="1"/>
    <col min="31" max="31" width="27.33203125" bestFit="1" customWidth="1"/>
    <col min="33" max="33" width="9.6640625" customWidth="1"/>
    <col min="36" max="36" width="35.109375" bestFit="1" customWidth="1"/>
    <col min="37" max="37" width="10.6640625" customWidth="1"/>
    <col min="38" max="38" width="7.33203125" customWidth="1"/>
  </cols>
  <sheetData>
    <row r="1" spans="1:39" ht="18.600000000000001" thickBot="1" x14ac:dyDescent="0.4">
      <c r="A1" s="31" t="s">
        <v>112</v>
      </c>
      <c r="B1" s="23"/>
      <c r="C1" s="24"/>
      <c r="D1" s="24"/>
      <c r="E1" s="24"/>
      <c r="F1" s="24"/>
      <c r="G1" s="24"/>
      <c r="H1" s="24"/>
      <c r="I1" s="24"/>
      <c r="K1" s="31" t="s">
        <v>113</v>
      </c>
      <c r="L1" s="23"/>
      <c r="M1" s="24"/>
      <c r="N1" s="24"/>
      <c r="O1" s="24"/>
      <c r="P1" s="24"/>
      <c r="Q1" s="24"/>
      <c r="R1" s="24"/>
      <c r="S1" s="24"/>
      <c r="U1" s="31" t="s">
        <v>114</v>
      </c>
      <c r="V1" s="23"/>
      <c r="W1" s="24"/>
      <c r="X1" s="24"/>
      <c r="Y1" s="24"/>
      <c r="Z1" s="24"/>
      <c r="AA1" s="24"/>
      <c r="AB1" s="24"/>
      <c r="AC1" s="24"/>
      <c r="AE1" s="31" t="s">
        <v>115</v>
      </c>
      <c r="AF1" s="23"/>
      <c r="AG1" s="24"/>
      <c r="AH1" s="24"/>
      <c r="AI1" s="24"/>
      <c r="AJ1" s="24"/>
      <c r="AK1" s="24"/>
      <c r="AL1" s="24"/>
      <c r="AM1" s="24"/>
    </row>
    <row r="2" spans="1:39" ht="48" thickTop="1" thickBot="1" x14ac:dyDescent="0.35">
      <c r="A2" s="42" t="s">
        <v>133</v>
      </c>
      <c r="B2" s="23"/>
      <c r="C2" s="24"/>
      <c r="D2" s="24"/>
      <c r="E2" s="24"/>
      <c r="F2" s="24"/>
      <c r="G2" s="24"/>
      <c r="H2" s="24"/>
      <c r="I2" s="24"/>
      <c r="K2" s="42" t="s">
        <v>133</v>
      </c>
      <c r="L2" s="23"/>
      <c r="M2" s="24"/>
      <c r="N2" s="24"/>
      <c r="O2" s="24"/>
      <c r="P2" s="24"/>
      <c r="Q2" s="24"/>
      <c r="R2" s="24"/>
      <c r="S2" s="24"/>
      <c r="U2" s="42" t="s">
        <v>133</v>
      </c>
      <c r="V2" s="23"/>
      <c r="W2" s="24"/>
      <c r="X2" s="24"/>
      <c r="Y2" s="24"/>
      <c r="Z2" s="24"/>
      <c r="AA2" s="24"/>
      <c r="AB2" s="24"/>
      <c r="AC2" s="24"/>
      <c r="AE2" s="42" t="s">
        <v>133</v>
      </c>
      <c r="AF2" s="23"/>
      <c r="AG2" s="24"/>
      <c r="AH2" s="24"/>
      <c r="AI2" s="24"/>
      <c r="AJ2" s="24"/>
      <c r="AK2" s="24"/>
      <c r="AL2" s="24"/>
      <c r="AM2" s="24"/>
    </row>
    <row r="3" spans="1:39" ht="16.8" thickTop="1" thickBot="1" x14ac:dyDescent="0.35">
      <c r="A3" s="20"/>
      <c r="B3" s="53" t="s">
        <v>128</v>
      </c>
      <c r="C3" s="54"/>
      <c r="D3" s="55" t="s">
        <v>129</v>
      </c>
      <c r="E3" s="54"/>
      <c r="F3" s="55" t="s">
        <v>130</v>
      </c>
      <c r="G3" s="54"/>
      <c r="H3" s="55" t="s">
        <v>131</v>
      </c>
      <c r="I3" s="52"/>
      <c r="K3" s="20"/>
      <c r="L3" s="53" t="s">
        <v>128</v>
      </c>
      <c r="M3" s="54"/>
      <c r="N3" s="55" t="s">
        <v>129</v>
      </c>
      <c r="O3" s="54"/>
      <c r="P3" s="55" t="s">
        <v>130</v>
      </c>
      <c r="Q3" s="54"/>
      <c r="R3" s="55" t="s">
        <v>131</v>
      </c>
      <c r="S3" s="52"/>
      <c r="U3" s="20"/>
      <c r="V3" s="53" t="s">
        <v>128</v>
      </c>
      <c r="W3" s="54"/>
      <c r="X3" s="55" t="s">
        <v>129</v>
      </c>
      <c r="Y3" s="54"/>
      <c r="Z3" s="55" t="s">
        <v>130</v>
      </c>
      <c r="AA3" s="54"/>
      <c r="AB3" s="55" t="s">
        <v>131</v>
      </c>
      <c r="AC3" s="52"/>
      <c r="AE3" s="20"/>
      <c r="AF3" s="53" t="s">
        <v>128</v>
      </c>
      <c r="AG3" s="54"/>
      <c r="AH3" s="55" t="s">
        <v>129</v>
      </c>
      <c r="AI3" s="54"/>
      <c r="AJ3" s="55" t="s">
        <v>130</v>
      </c>
      <c r="AK3" s="54"/>
      <c r="AL3" s="55" t="s">
        <v>131</v>
      </c>
      <c r="AM3" s="52"/>
    </row>
    <row r="4" spans="1:39" x14ac:dyDescent="0.3">
      <c r="A4" s="26" t="s">
        <v>55</v>
      </c>
      <c r="B4" s="59">
        <f>MROUND(Personalizacion!B9*0.73,1)</f>
        <v>73</v>
      </c>
      <c r="C4" s="13" t="s">
        <v>2</v>
      </c>
      <c r="D4" s="50">
        <f>B4</f>
        <v>73</v>
      </c>
      <c r="E4" s="13" t="s">
        <v>2</v>
      </c>
      <c r="F4" s="59">
        <f>MROUND(Personalizacion!B9*0.74,1)</f>
        <v>74</v>
      </c>
      <c r="G4" s="13" t="s">
        <v>11</v>
      </c>
      <c r="H4" s="97"/>
      <c r="I4" s="14"/>
      <c r="K4" s="26" t="s">
        <v>55</v>
      </c>
      <c r="L4" s="59">
        <f>MROUND(F53*0.73,1)</f>
        <v>75</v>
      </c>
      <c r="M4" s="13" t="s">
        <v>2</v>
      </c>
      <c r="N4" s="50">
        <f>L4</f>
        <v>75</v>
      </c>
      <c r="O4" s="13" t="s">
        <v>2</v>
      </c>
      <c r="P4" s="59">
        <f>MROUND(F53*0.74,1)</f>
        <v>76</v>
      </c>
      <c r="Q4" s="14" t="s">
        <v>11</v>
      </c>
      <c r="R4" s="97"/>
      <c r="S4" s="13"/>
      <c r="U4" s="26" t="s">
        <v>55</v>
      </c>
      <c r="V4" s="59">
        <f>MROUND(P53*0.73,1)</f>
        <v>77</v>
      </c>
      <c r="W4" s="13" t="s">
        <v>2</v>
      </c>
      <c r="X4" s="50">
        <f>V4</f>
        <v>77</v>
      </c>
      <c r="Y4" s="13" t="s">
        <v>2</v>
      </c>
      <c r="Z4" s="59">
        <f>MROUND(P53*0.74,1)</f>
        <v>78</v>
      </c>
      <c r="AA4" s="13" t="s">
        <v>11</v>
      </c>
      <c r="AB4" s="22"/>
      <c r="AC4" s="14"/>
      <c r="AE4" s="26" t="s">
        <v>55</v>
      </c>
      <c r="AF4" s="59">
        <f>MROUND(Z53*0.78,1)</f>
        <v>82</v>
      </c>
      <c r="AG4" s="13" t="s">
        <v>19</v>
      </c>
      <c r="AH4" s="50">
        <f>AF4</f>
        <v>82</v>
      </c>
      <c r="AI4" s="13" t="s">
        <v>19</v>
      </c>
      <c r="AJ4" s="50">
        <f>AH4</f>
        <v>82</v>
      </c>
      <c r="AK4" s="13" t="s">
        <v>19</v>
      </c>
      <c r="AL4" s="59">
        <f>MROUND(Z53*0.74,1)</f>
        <v>78</v>
      </c>
      <c r="AM4" s="14">
        <v>10</v>
      </c>
    </row>
    <row r="5" spans="1:39" x14ac:dyDescent="0.3">
      <c r="A5" s="28" t="s">
        <v>124</v>
      </c>
      <c r="B5" s="60">
        <f>MROUND(Personalizacion!B9*0.6,1)</f>
        <v>60</v>
      </c>
      <c r="C5" s="12" t="s">
        <v>19</v>
      </c>
      <c r="D5" s="21">
        <f>B5</f>
        <v>60</v>
      </c>
      <c r="E5" s="12" t="s">
        <v>19</v>
      </c>
      <c r="F5" s="21"/>
      <c r="G5" s="15"/>
      <c r="H5" s="98"/>
      <c r="I5" s="15"/>
      <c r="K5" s="28" t="s">
        <v>124</v>
      </c>
      <c r="L5" s="60">
        <f>MROUND(F53*0.6,1)</f>
        <v>62</v>
      </c>
      <c r="M5" s="12" t="s">
        <v>19</v>
      </c>
      <c r="N5" s="21">
        <f>L5</f>
        <v>62</v>
      </c>
      <c r="O5" s="12" t="s">
        <v>19</v>
      </c>
      <c r="P5" s="21"/>
      <c r="Q5" s="15"/>
      <c r="R5" s="98"/>
      <c r="S5" s="12"/>
      <c r="U5" s="28" t="s">
        <v>124</v>
      </c>
      <c r="V5" s="60">
        <f>MROUND(P53*0.6,1)</f>
        <v>63</v>
      </c>
      <c r="W5" s="12" t="s">
        <v>19</v>
      </c>
      <c r="X5" s="21">
        <f>V5</f>
        <v>63</v>
      </c>
      <c r="Y5" s="12" t="s">
        <v>19</v>
      </c>
      <c r="Z5" s="21"/>
      <c r="AA5" s="12"/>
      <c r="AB5" s="21"/>
      <c r="AC5" s="15"/>
      <c r="AE5" s="28" t="s">
        <v>124</v>
      </c>
      <c r="AF5" s="60">
        <f>MROUND(Z53*0.6,1)</f>
        <v>63</v>
      </c>
      <c r="AG5" s="12" t="s">
        <v>19</v>
      </c>
      <c r="AH5" s="21">
        <f>AF5</f>
        <v>63</v>
      </c>
      <c r="AI5" s="12" t="s">
        <v>19</v>
      </c>
      <c r="AJ5" s="21"/>
      <c r="AK5" s="12"/>
      <c r="AL5" s="21"/>
      <c r="AM5" s="15"/>
    </row>
    <row r="6" spans="1:39" x14ac:dyDescent="0.3">
      <c r="A6" s="28" t="str">
        <f>Seleccion!C27</f>
        <v>Fondos</v>
      </c>
      <c r="B6" s="60"/>
      <c r="C6" s="12" t="s">
        <v>6</v>
      </c>
      <c r="D6" s="12"/>
      <c r="E6" s="12" t="s">
        <v>6</v>
      </c>
      <c r="F6" s="12"/>
      <c r="G6" s="15"/>
      <c r="H6" s="99"/>
      <c r="I6" s="15"/>
      <c r="K6" s="28" t="str">
        <f>A6</f>
        <v>Fondos</v>
      </c>
      <c r="L6" s="60"/>
      <c r="M6" s="12" t="s">
        <v>6</v>
      </c>
      <c r="N6" s="12"/>
      <c r="O6" s="12" t="s">
        <v>6</v>
      </c>
      <c r="P6" s="12"/>
      <c r="Q6" s="15"/>
      <c r="R6" s="99"/>
      <c r="S6" s="12"/>
      <c r="U6" s="28" t="str">
        <f>K6</f>
        <v>Fondos</v>
      </c>
      <c r="V6" s="60"/>
      <c r="W6" s="12" t="s">
        <v>6</v>
      </c>
      <c r="X6" s="12"/>
      <c r="Y6" s="12" t="s">
        <v>6</v>
      </c>
      <c r="Z6" s="12"/>
      <c r="AA6" s="12"/>
      <c r="AB6" s="12"/>
      <c r="AC6" s="15"/>
      <c r="AE6" s="28" t="str">
        <f>U6</f>
        <v>Fondos</v>
      </c>
      <c r="AF6" s="60"/>
      <c r="AG6" s="12" t="s">
        <v>6</v>
      </c>
      <c r="AH6" s="12"/>
      <c r="AI6" s="12"/>
      <c r="AJ6" s="12"/>
      <c r="AK6" s="12"/>
      <c r="AL6" s="12"/>
      <c r="AM6" s="15"/>
    </row>
    <row r="7" spans="1:39" x14ac:dyDescent="0.3">
      <c r="A7" s="28" t="str">
        <f>Seleccion!C28</f>
        <v>Press militar con mancuernas</v>
      </c>
      <c r="B7" s="60"/>
      <c r="C7" s="12" t="s">
        <v>6</v>
      </c>
      <c r="D7" s="12"/>
      <c r="E7" s="12" t="s">
        <v>6</v>
      </c>
      <c r="F7" s="12"/>
      <c r="G7" s="15"/>
      <c r="H7" s="99"/>
      <c r="I7" s="15"/>
      <c r="K7" s="28" t="str">
        <f>A7</f>
        <v>Press militar con mancuernas</v>
      </c>
      <c r="L7" s="60"/>
      <c r="M7" s="12" t="s">
        <v>6</v>
      </c>
      <c r="N7" s="12"/>
      <c r="O7" s="12" t="s">
        <v>6</v>
      </c>
      <c r="P7" s="12"/>
      <c r="Q7" s="15"/>
      <c r="R7" s="99"/>
      <c r="S7" s="12"/>
      <c r="U7" s="28" t="str">
        <f>K7</f>
        <v>Press militar con mancuernas</v>
      </c>
      <c r="V7" s="60"/>
      <c r="W7" s="12" t="s">
        <v>6</v>
      </c>
      <c r="X7" s="12"/>
      <c r="Y7" s="12" t="s">
        <v>6</v>
      </c>
      <c r="Z7" s="12"/>
      <c r="AA7" s="12"/>
      <c r="AB7" s="12"/>
      <c r="AC7" s="15"/>
      <c r="AE7" s="28" t="str">
        <f>U7</f>
        <v>Press militar con mancuernas</v>
      </c>
      <c r="AF7" s="60"/>
      <c r="AG7" s="12" t="s">
        <v>6</v>
      </c>
      <c r="AH7" s="12"/>
      <c r="AI7" s="12"/>
      <c r="AJ7" s="12"/>
      <c r="AK7" s="12"/>
      <c r="AL7" s="12"/>
      <c r="AM7" s="15"/>
    </row>
    <row r="8" spans="1:39" x14ac:dyDescent="0.3">
      <c r="A8" s="28" t="s">
        <v>183</v>
      </c>
      <c r="C8" s="12" t="s">
        <v>51</v>
      </c>
      <c r="D8" s="12"/>
      <c r="E8" s="12" t="s">
        <v>51</v>
      </c>
      <c r="F8" s="12"/>
      <c r="G8" s="15"/>
      <c r="H8" s="99"/>
      <c r="I8" s="15"/>
      <c r="K8" s="28" t="s">
        <v>45</v>
      </c>
      <c r="L8" s="60"/>
      <c r="M8" s="12" t="s">
        <v>47</v>
      </c>
      <c r="N8" s="12"/>
      <c r="O8" s="12"/>
      <c r="P8" s="12"/>
      <c r="Q8" s="15"/>
      <c r="R8" s="99"/>
      <c r="S8" s="12"/>
      <c r="U8" s="28" t="s">
        <v>183</v>
      </c>
      <c r="W8" s="12" t="s">
        <v>51</v>
      </c>
      <c r="X8" s="12"/>
      <c r="Y8" s="12" t="s">
        <v>51</v>
      </c>
      <c r="Z8" s="12"/>
      <c r="AA8" s="12"/>
      <c r="AB8" s="12"/>
      <c r="AC8" s="15"/>
      <c r="AE8" s="28" t="s">
        <v>45</v>
      </c>
      <c r="AF8" s="60"/>
      <c r="AG8" s="12" t="s">
        <v>47</v>
      </c>
      <c r="AH8" s="12"/>
      <c r="AI8" s="12"/>
      <c r="AJ8" s="12"/>
      <c r="AK8" s="12"/>
      <c r="AL8" s="12"/>
      <c r="AM8" s="15"/>
    </row>
    <row r="9" spans="1:39" x14ac:dyDescent="0.3">
      <c r="A9" s="28" t="s">
        <v>179</v>
      </c>
      <c r="B9" s="60"/>
      <c r="C9" s="12" t="s">
        <v>23</v>
      </c>
      <c r="D9" s="12"/>
      <c r="E9" s="12" t="s">
        <v>23</v>
      </c>
      <c r="F9" s="12"/>
      <c r="G9" s="15"/>
      <c r="H9" s="99"/>
      <c r="I9" s="15"/>
      <c r="K9" s="28" t="s">
        <v>179</v>
      </c>
      <c r="L9" s="60"/>
      <c r="M9" s="12" t="s">
        <v>23</v>
      </c>
      <c r="N9" s="12"/>
      <c r="O9" s="12" t="s">
        <v>23</v>
      </c>
      <c r="P9" s="12"/>
      <c r="Q9" s="15"/>
      <c r="R9" s="99"/>
      <c r="S9" s="12"/>
      <c r="U9" s="28" t="s">
        <v>179</v>
      </c>
      <c r="V9" s="60"/>
      <c r="W9" s="12" t="s">
        <v>23</v>
      </c>
      <c r="X9" s="12"/>
      <c r="Y9" s="12" t="s">
        <v>23</v>
      </c>
      <c r="Z9" s="12"/>
      <c r="AA9" s="12"/>
      <c r="AB9" s="12"/>
      <c r="AC9" s="15"/>
      <c r="AE9" s="28" t="s">
        <v>179</v>
      </c>
      <c r="AF9" s="60"/>
      <c r="AG9" s="12" t="s">
        <v>23</v>
      </c>
      <c r="AH9" s="12"/>
      <c r="AI9" s="12" t="s">
        <v>23</v>
      </c>
      <c r="AJ9" s="12"/>
      <c r="AK9" s="12"/>
      <c r="AL9" s="12"/>
      <c r="AM9" s="15"/>
    </row>
    <row r="10" spans="1:39" x14ac:dyDescent="0.3">
      <c r="A10" s="28" t="s">
        <v>180</v>
      </c>
      <c r="B10" s="60"/>
      <c r="C10" s="12" t="s">
        <v>23</v>
      </c>
      <c r="D10" s="12"/>
      <c r="E10" s="12" t="s">
        <v>23</v>
      </c>
      <c r="F10" s="12"/>
      <c r="G10" s="15"/>
      <c r="H10" s="99"/>
      <c r="I10" s="15"/>
      <c r="K10" s="28" t="s">
        <v>180</v>
      </c>
      <c r="L10" s="60"/>
      <c r="M10" s="12" t="s">
        <v>23</v>
      </c>
      <c r="N10" s="12"/>
      <c r="O10" s="12" t="s">
        <v>23</v>
      </c>
      <c r="P10" s="12"/>
      <c r="Q10" s="15"/>
      <c r="R10" s="99"/>
      <c r="S10" s="12"/>
      <c r="U10" s="28" t="s">
        <v>180</v>
      </c>
      <c r="V10" s="60"/>
      <c r="W10" s="12" t="s">
        <v>23</v>
      </c>
      <c r="X10" s="12"/>
      <c r="Y10" s="12" t="s">
        <v>23</v>
      </c>
      <c r="Z10" s="12"/>
      <c r="AA10" s="12"/>
      <c r="AB10" s="12"/>
      <c r="AC10" s="15"/>
      <c r="AE10" s="28" t="s">
        <v>180</v>
      </c>
      <c r="AF10" s="60"/>
      <c r="AG10" s="12" t="s">
        <v>23</v>
      </c>
      <c r="AH10" s="12"/>
      <c r="AI10" s="12"/>
      <c r="AJ10" s="12"/>
      <c r="AK10" s="12"/>
      <c r="AL10" s="12"/>
      <c r="AM10" s="15"/>
    </row>
    <row r="11" spans="1:39" x14ac:dyDescent="0.3">
      <c r="A11" s="28" t="s">
        <v>171</v>
      </c>
      <c r="B11" s="60"/>
      <c r="C11" s="12" t="s">
        <v>6</v>
      </c>
      <c r="D11" s="12"/>
      <c r="E11" s="12" t="s">
        <v>6</v>
      </c>
      <c r="F11" s="12"/>
      <c r="G11" s="15"/>
      <c r="H11" s="99"/>
      <c r="I11" s="15"/>
      <c r="K11" s="28" t="s">
        <v>171</v>
      </c>
      <c r="L11" s="60"/>
      <c r="M11" s="12" t="s">
        <v>6</v>
      </c>
      <c r="N11" s="12"/>
      <c r="O11" s="12" t="s">
        <v>6</v>
      </c>
      <c r="P11" s="12"/>
      <c r="Q11" s="15"/>
      <c r="R11" s="99"/>
      <c r="S11" s="12"/>
      <c r="U11" s="28" t="s">
        <v>171</v>
      </c>
      <c r="V11" s="60"/>
      <c r="W11" s="12" t="s">
        <v>6</v>
      </c>
      <c r="X11" s="12"/>
      <c r="Y11" s="12" t="s">
        <v>6</v>
      </c>
      <c r="Z11" s="12"/>
      <c r="AA11" s="12"/>
      <c r="AB11" s="12"/>
      <c r="AC11" s="15"/>
      <c r="AE11" s="28" t="s">
        <v>171</v>
      </c>
      <c r="AF11" s="60"/>
      <c r="AG11" s="12" t="s">
        <v>6</v>
      </c>
      <c r="AH11" s="12"/>
      <c r="AI11" s="12"/>
      <c r="AJ11" s="12"/>
      <c r="AK11" s="12"/>
      <c r="AL11" s="12"/>
      <c r="AM11" s="15"/>
    </row>
    <row r="12" spans="1:39" ht="15" thickBot="1" x14ac:dyDescent="0.35">
      <c r="A12" s="27" t="s">
        <v>181</v>
      </c>
      <c r="B12" s="61"/>
      <c r="C12" s="16" t="s">
        <v>4</v>
      </c>
      <c r="D12" s="16"/>
      <c r="E12" s="16" t="s">
        <v>4</v>
      </c>
      <c r="F12" s="16"/>
      <c r="G12" s="17"/>
      <c r="H12" s="100"/>
      <c r="I12" s="17"/>
      <c r="K12" s="27" t="s">
        <v>181</v>
      </c>
      <c r="L12" s="61"/>
      <c r="M12" s="16" t="s">
        <v>4</v>
      </c>
      <c r="N12" s="16"/>
      <c r="O12" s="16" t="s">
        <v>4</v>
      </c>
      <c r="P12" s="16"/>
      <c r="Q12" s="17"/>
      <c r="R12" s="100"/>
      <c r="S12" s="16"/>
      <c r="U12" s="27" t="s">
        <v>181</v>
      </c>
      <c r="V12" s="60"/>
      <c r="W12" s="12" t="s">
        <v>4</v>
      </c>
      <c r="X12" s="12"/>
      <c r="Y12" s="12" t="s">
        <v>4</v>
      </c>
      <c r="Z12" s="12"/>
      <c r="AA12" s="12"/>
      <c r="AB12" s="12"/>
      <c r="AC12" s="15"/>
      <c r="AE12" s="27" t="s">
        <v>181</v>
      </c>
      <c r="AF12" s="60"/>
      <c r="AG12" s="12" t="s">
        <v>4</v>
      </c>
      <c r="AH12" s="12"/>
      <c r="AI12" s="12"/>
      <c r="AJ12" s="12"/>
      <c r="AK12" s="12"/>
      <c r="AL12" s="12"/>
      <c r="AM12" s="15"/>
    </row>
    <row r="13" spans="1:39" ht="15" thickBot="1" x14ac:dyDescent="0.35"/>
    <row r="14" spans="1:39" ht="48" thickTop="1" thickBot="1" x14ac:dyDescent="0.35">
      <c r="A14" s="42" t="s">
        <v>134</v>
      </c>
      <c r="B14" s="23"/>
      <c r="C14" s="24"/>
      <c r="D14" s="24"/>
      <c r="E14" s="24"/>
      <c r="F14" s="24"/>
      <c r="G14" s="24"/>
      <c r="H14" s="24"/>
      <c r="I14" s="24"/>
      <c r="K14" s="42" t="s">
        <v>134</v>
      </c>
      <c r="L14" s="23"/>
      <c r="M14" s="24"/>
      <c r="N14" s="24"/>
      <c r="O14" s="24"/>
      <c r="P14" s="24"/>
      <c r="Q14" s="24"/>
      <c r="R14" s="24"/>
      <c r="S14" s="24"/>
      <c r="U14" s="42" t="s">
        <v>134</v>
      </c>
      <c r="V14" s="23"/>
      <c r="W14" s="24"/>
      <c r="X14" s="24"/>
      <c r="Y14" s="24"/>
      <c r="Z14" s="24"/>
      <c r="AA14" s="24"/>
      <c r="AB14" s="24"/>
      <c r="AC14" s="24"/>
      <c r="AE14" s="42" t="s">
        <v>134</v>
      </c>
      <c r="AF14" s="23"/>
      <c r="AG14" s="24"/>
      <c r="AH14" s="24"/>
      <c r="AI14" s="24"/>
      <c r="AJ14" s="24"/>
      <c r="AK14" s="24"/>
      <c r="AL14" s="24"/>
      <c r="AM14" s="24"/>
    </row>
    <row r="15" spans="1:39" ht="16.8" thickTop="1" thickBot="1" x14ac:dyDescent="0.35">
      <c r="A15" s="20"/>
      <c r="B15" s="53" t="s">
        <v>128</v>
      </c>
      <c r="C15" s="54"/>
      <c r="D15" s="55" t="s">
        <v>129</v>
      </c>
      <c r="E15" s="54"/>
      <c r="F15" s="55" t="s">
        <v>130</v>
      </c>
      <c r="G15" s="54"/>
      <c r="H15" s="55" t="s">
        <v>131</v>
      </c>
      <c r="I15" s="52"/>
      <c r="K15" s="20"/>
      <c r="L15" s="53" t="s">
        <v>128</v>
      </c>
      <c r="M15" s="54"/>
      <c r="N15" s="55" t="s">
        <v>129</v>
      </c>
      <c r="O15" s="54"/>
      <c r="P15" s="55" t="s">
        <v>130</v>
      </c>
      <c r="Q15" s="54"/>
      <c r="R15" s="55" t="s">
        <v>131</v>
      </c>
      <c r="S15" s="52"/>
      <c r="U15" s="20"/>
      <c r="V15" s="53" t="s">
        <v>128</v>
      </c>
      <c r="W15" s="54"/>
      <c r="X15" s="55" t="s">
        <v>129</v>
      </c>
      <c r="Y15" s="54"/>
      <c r="Z15" s="55" t="s">
        <v>130</v>
      </c>
      <c r="AA15" s="54"/>
      <c r="AB15" s="55" t="s">
        <v>131</v>
      </c>
      <c r="AC15" s="52"/>
      <c r="AE15" s="20"/>
      <c r="AF15" s="53" t="s">
        <v>128</v>
      </c>
      <c r="AG15" s="54"/>
      <c r="AH15" s="55" t="s">
        <v>129</v>
      </c>
      <c r="AI15" s="54"/>
      <c r="AJ15" s="55" t="s">
        <v>130</v>
      </c>
      <c r="AK15" s="54"/>
      <c r="AL15" s="55" t="s">
        <v>131</v>
      </c>
      <c r="AM15" s="52"/>
    </row>
    <row r="16" spans="1:39" x14ac:dyDescent="0.3">
      <c r="A16" s="26" t="s">
        <v>64</v>
      </c>
      <c r="B16" s="59">
        <f>MROUND(Personalizacion!B8*0.73,1)</f>
        <v>88</v>
      </c>
      <c r="C16" s="13" t="s">
        <v>2</v>
      </c>
      <c r="D16" s="50">
        <f>B16</f>
        <v>88</v>
      </c>
      <c r="E16" s="13" t="s">
        <v>2</v>
      </c>
      <c r="F16" s="59">
        <f>MROUND(Personalizacion!B8*0.74,1)</f>
        <v>89</v>
      </c>
      <c r="G16" s="13" t="s">
        <v>11</v>
      </c>
      <c r="H16" s="97"/>
      <c r="I16" s="14"/>
      <c r="K16" s="26" t="s">
        <v>64</v>
      </c>
      <c r="L16" s="59">
        <f>MROUND(F52*0.73,1)</f>
        <v>85</v>
      </c>
      <c r="M16" s="13" t="s">
        <v>2</v>
      </c>
      <c r="N16" s="50">
        <f>L16</f>
        <v>85</v>
      </c>
      <c r="O16" s="13" t="s">
        <v>2</v>
      </c>
      <c r="P16" s="59">
        <f>MROUND(F52*0.74,1)</f>
        <v>86</v>
      </c>
      <c r="Q16" s="14" t="s">
        <v>11</v>
      </c>
      <c r="R16" s="97"/>
      <c r="S16" s="13"/>
      <c r="U16" s="26" t="s">
        <v>64</v>
      </c>
      <c r="V16" s="59">
        <f>MROUND(P52*0.73,1)</f>
        <v>85</v>
      </c>
      <c r="W16" s="13" t="s">
        <v>2</v>
      </c>
      <c r="X16" s="50">
        <f>V16</f>
        <v>85</v>
      </c>
      <c r="Y16" s="13" t="s">
        <v>2</v>
      </c>
      <c r="Z16" s="59">
        <f>MROUND(P52*0.74,1)</f>
        <v>86</v>
      </c>
      <c r="AA16" s="13" t="s">
        <v>11</v>
      </c>
      <c r="AB16" s="22"/>
      <c r="AC16" s="14"/>
      <c r="AE16" s="26" t="s">
        <v>64</v>
      </c>
      <c r="AF16" s="59">
        <f>MROUND(Z52*0.78,1)</f>
        <v>92</v>
      </c>
      <c r="AG16" s="13" t="s">
        <v>19</v>
      </c>
      <c r="AH16" s="50">
        <f>AF16</f>
        <v>92</v>
      </c>
      <c r="AI16" s="13" t="s">
        <v>19</v>
      </c>
      <c r="AJ16" s="50">
        <f>AH16</f>
        <v>92</v>
      </c>
      <c r="AK16" s="13" t="s">
        <v>19</v>
      </c>
      <c r="AL16" s="59">
        <f>MROUND(Z52*0.74,1)</f>
        <v>87</v>
      </c>
      <c r="AM16" s="14" t="s">
        <v>11</v>
      </c>
    </row>
    <row r="17" spans="1:39" x14ac:dyDescent="0.3">
      <c r="A17" s="28" t="s">
        <v>73</v>
      </c>
      <c r="B17" s="60">
        <f>MROUND(Personalizacion!B8*0.6,1)</f>
        <v>72</v>
      </c>
      <c r="C17" s="12" t="s">
        <v>19</v>
      </c>
      <c r="D17" s="49">
        <f>B17</f>
        <v>72</v>
      </c>
      <c r="E17" s="12" t="s">
        <v>19</v>
      </c>
      <c r="F17" s="49"/>
      <c r="G17" s="15"/>
      <c r="H17" s="98"/>
      <c r="I17" s="15"/>
      <c r="K17" s="28" t="s">
        <v>73</v>
      </c>
      <c r="L17" s="60">
        <f>MROUND(F52*0.6,1)</f>
        <v>70</v>
      </c>
      <c r="M17" s="12" t="s">
        <v>19</v>
      </c>
      <c r="N17" s="49">
        <f>L17</f>
        <v>70</v>
      </c>
      <c r="O17" s="12" t="s">
        <v>19</v>
      </c>
      <c r="P17" s="49"/>
      <c r="Q17" s="15"/>
      <c r="R17" s="98"/>
      <c r="S17" s="12"/>
      <c r="U17" s="63" t="s">
        <v>73</v>
      </c>
      <c r="V17" s="64">
        <f>MROUND(P52*0.6,1)</f>
        <v>70</v>
      </c>
      <c r="W17" s="18" t="s">
        <v>19</v>
      </c>
      <c r="X17" s="65">
        <f>V17</f>
        <v>70</v>
      </c>
      <c r="Y17" s="18" t="s">
        <v>19</v>
      </c>
      <c r="Z17" s="65"/>
      <c r="AA17" s="18"/>
      <c r="AB17" s="25"/>
      <c r="AC17" s="19"/>
      <c r="AE17" s="63" t="s">
        <v>73</v>
      </c>
      <c r="AF17" s="64">
        <f>MROUND(Z52*0.6,1)</f>
        <v>71</v>
      </c>
      <c r="AG17" s="18" t="s">
        <v>19</v>
      </c>
      <c r="AH17" s="65">
        <f>AF17</f>
        <v>71</v>
      </c>
      <c r="AI17" s="18" t="s">
        <v>19</v>
      </c>
      <c r="AJ17" s="65"/>
      <c r="AK17" s="18"/>
      <c r="AL17" s="25"/>
      <c r="AM17" s="19"/>
    </row>
    <row r="18" spans="1:39" x14ac:dyDescent="0.3">
      <c r="A18" s="28" t="str">
        <f>Seleccion!C12</f>
        <v>Sentadillas con pausa</v>
      </c>
      <c r="B18" s="60"/>
      <c r="C18" s="12" t="s">
        <v>23</v>
      </c>
      <c r="D18" s="12"/>
      <c r="E18" s="12" t="s">
        <v>23</v>
      </c>
      <c r="F18" s="12"/>
      <c r="G18" s="15"/>
      <c r="H18" s="99"/>
      <c r="I18" s="15"/>
      <c r="K18" s="28" t="str">
        <f>A18</f>
        <v>Sentadillas con pausa</v>
      </c>
      <c r="L18" s="60"/>
      <c r="M18" s="12" t="s">
        <v>23</v>
      </c>
      <c r="N18" s="12"/>
      <c r="O18" s="12" t="s">
        <v>23</v>
      </c>
      <c r="P18" s="12"/>
      <c r="Q18" s="15"/>
      <c r="R18" s="99"/>
      <c r="S18" s="12"/>
      <c r="U18" s="28" t="str">
        <f>K18</f>
        <v>Sentadillas con pausa</v>
      </c>
      <c r="V18" s="60"/>
      <c r="W18" s="12" t="s">
        <v>23</v>
      </c>
      <c r="X18" s="12"/>
      <c r="Y18" s="12" t="s">
        <v>23</v>
      </c>
      <c r="Z18" s="12"/>
      <c r="AA18" s="12"/>
      <c r="AB18" s="12"/>
      <c r="AC18" s="15"/>
      <c r="AE18" s="28" t="str">
        <f>U18</f>
        <v>Sentadillas con pausa</v>
      </c>
      <c r="AF18" s="60"/>
      <c r="AG18" s="12" t="s">
        <v>19</v>
      </c>
      <c r="AH18" s="12"/>
      <c r="AI18" s="12"/>
      <c r="AJ18" s="12"/>
      <c r="AK18" s="12"/>
      <c r="AL18" s="12"/>
      <c r="AM18" s="15"/>
    </row>
    <row r="19" spans="1:39" x14ac:dyDescent="0.3">
      <c r="A19" s="28" t="str">
        <f>Seleccion!C40</f>
        <v>Zancadas</v>
      </c>
      <c r="B19" s="60"/>
      <c r="C19" s="12" t="s">
        <v>23</v>
      </c>
      <c r="D19" s="12"/>
      <c r="E19" s="12" t="s">
        <v>23</v>
      </c>
      <c r="F19" s="12"/>
      <c r="G19" s="15"/>
      <c r="H19" s="99"/>
      <c r="I19" s="15"/>
      <c r="K19" s="28" t="str">
        <f>A19</f>
        <v>Zancadas</v>
      </c>
      <c r="L19" s="60"/>
      <c r="M19" s="12" t="s">
        <v>23</v>
      </c>
      <c r="N19" s="12"/>
      <c r="O19" s="12" t="s">
        <v>23</v>
      </c>
      <c r="P19" s="12"/>
      <c r="Q19" s="15"/>
      <c r="R19" s="99"/>
      <c r="S19" s="12"/>
      <c r="U19" s="28" t="str">
        <f>K19</f>
        <v>Zancadas</v>
      </c>
      <c r="V19" s="60"/>
      <c r="W19" s="12" t="s">
        <v>23</v>
      </c>
      <c r="X19" s="12"/>
      <c r="Y19" s="12" t="s">
        <v>23</v>
      </c>
      <c r="Z19" s="12"/>
      <c r="AA19" s="12"/>
      <c r="AB19" s="12"/>
      <c r="AC19" s="15"/>
      <c r="AE19" s="28" t="str">
        <f>U19</f>
        <v>Zancadas</v>
      </c>
      <c r="AF19" s="60"/>
      <c r="AG19" s="12" t="s">
        <v>23</v>
      </c>
      <c r="AH19" s="12"/>
      <c r="AI19" s="12"/>
      <c r="AJ19" s="12"/>
      <c r="AK19" s="12"/>
      <c r="AL19" s="12"/>
      <c r="AM19" s="15"/>
    </row>
    <row r="20" spans="1:39" ht="15" thickBot="1" x14ac:dyDescent="0.35">
      <c r="A20" s="2"/>
      <c r="B20" s="1"/>
      <c r="C20" s="8"/>
      <c r="D20" s="8"/>
      <c r="E20" s="8"/>
      <c r="F20" s="8"/>
      <c r="G20" s="8"/>
      <c r="H20" s="8"/>
      <c r="I20" s="8"/>
      <c r="K20" s="2"/>
      <c r="L20" s="1"/>
      <c r="M20" s="8"/>
      <c r="N20" s="8"/>
      <c r="O20" s="8"/>
      <c r="P20" s="8"/>
      <c r="Q20" s="8"/>
      <c r="R20" s="8"/>
      <c r="S20" s="8"/>
      <c r="U20" s="2"/>
      <c r="V20" s="1"/>
      <c r="W20" s="8"/>
      <c r="X20" s="8"/>
      <c r="Y20" s="8"/>
      <c r="Z20" s="8"/>
      <c r="AA20" s="8"/>
      <c r="AB20" s="8"/>
      <c r="AC20" s="8"/>
      <c r="AE20" s="2"/>
      <c r="AF20" s="1"/>
      <c r="AG20" s="8"/>
      <c r="AH20" s="8"/>
      <c r="AI20" s="8"/>
      <c r="AJ20" s="8"/>
      <c r="AK20" s="8"/>
      <c r="AL20" s="8"/>
      <c r="AM20" s="8"/>
    </row>
    <row r="21" spans="1:39" ht="16.8" thickTop="1" thickBot="1" x14ac:dyDescent="0.35">
      <c r="A21" s="101" t="s">
        <v>135</v>
      </c>
      <c r="B21" s="1"/>
      <c r="C21" s="8"/>
      <c r="D21" s="8"/>
      <c r="E21" s="8"/>
      <c r="F21" s="8"/>
      <c r="G21" s="8"/>
      <c r="H21" s="8"/>
      <c r="I21" s="8"/>
      <c r="K21" s="101" t="s">
        <v>135</v>
      </c>
      <c r="L21" s="1"/>
      <c r="M21" s="8"/>
      <c r="N21" s="8"/>
      <c r="O21" s="8"/>
      <c r="P21" s="8"/>
      <c r="Q21" s="8"/>
      <c r="R21" s="8"/>
      <c r="S21" s="8"/>
      <c r="U21" s="101" t="s">
        <v>135</v>
      </c>
      <c r="V21" s="1"/>
      <c r="W21" s="8"/>
      <c r="X21" s="8"/>
      <c r="Y21" s="8"/>
      <c r="Z21" s="8"/>
      <c r="AA21" s="8"/>
      <c r="AB21" s="8"/>
      <c r="AC21" s="8"/>
      <c r="AE21" s="101" t="s">
        <v>135</v>
      </c>
      <c r="AF21" s="1"/>
      <c r="AG21" s="8"/>
      <c r="AH21" s="8"/>
      <c r="AI21" s="8"/>
      <c r="AJ21" s="8"/>
      <c r="AK21" s="8"/>
      <c r="AL21" s="8"/>
      <c r="AM21" s="8"/>
    </row>
    <row r="22" spans="1:39" x14ac:dyDescent="0.3">
      <c r="A22" s="94" t="s">
        <v>176</v>
      </c>
      <c r="B22" s="22" t="s">
        <v>34</v>
      </c>
      <c r="C22" s="103" t="s">
        <v>35</v>
      </c>
      <c r="D22" s="13" t="s">
        <v>36</v>
      </c>
      <c r="E22" s="103" t="s">
        <v>37</v>
      </c>
      <c r="F22" s="14"/>
      <c r="G22" s="102"/>
      <c r="H22" s="13"/>
      <c r="I22" s="14"/>
      <c r="K22" s="94" t="s">
        <v>176</v>
      </c>
      <c r="L22" s="22" t="s">
        <v>34</v>
      </c>
      <c r="M22" s="103" t="s">
        <v>35</v>
      </c>
      <c r="N22" s="13" t="s">
        <v>36</v>
      </c>
      <c r="O22" s="103" t="s">
        <v>37</v>
      </c>
      <c r="P22" s="14"/>
      <c r="Q22" s="107"/>
      <c r="R22" s="13"/>
      <c r="S22" s="104"/>
      <c r="U22" s="94" t="s">
        <v>176</v>
      </c>
      <c r="V22" s="50" t="s">
        <v>34</v>
      </c>
      <c r="W22" s="13" t="s">
        <v>35</v>
      </c>
      <c r="X22" s="13" t="s">
        <v>36</v>
      </c>
      <c r="Y22" s="13" t="s">
        <v>37</v>
      </c>
      <c r="Z22" s="14" t="s">
        <v>19</v>
      </c>
      <c r="AA22" s="107"/>
      <c r="AB22" s="13"/>
      <c r="AC22" s="104"/>
      <c r="AE22" s="94" t="s">
        <v>176</v>
      </c>
      <c r="AF22" s="50" t="s">
        <v>34</v>
      </c>
      <c r="AG22" s="13" t="s">
        <v>35</v>
      </c>
      <c r="AH22" s="13" t="s">
        <v>36</v>
      </c>
      <c r="AI22" s="13" t="s">
        <v>37</v>
      </c>
      <c r="AJ22" s="14" t="s">
        <v>19</v>
      </c>
      <c r="AK22" s="102"/>
      <c r="AL22" s="13"/>
      <c r="AM22" s="14"/>
    </row>
    <row r="23" spans="1:39" x14ac:dyDescent="0.3">
      <c r="A23" s="95" t="s">
        <v>177</v>
      </c>
      <c r="B23" s="49"/>
      <c r="C23" s="12" t="s">
        <v>18</v>
      </c>
      <c r="D23" s="12"/>
      <c r="E23" s="12"/>
      <c r="F23" s="15"/>
      <c r="G23" s="99"/>
      <c r="H23" s="12"/>
      <c r="I23" s="15"/>
      <c r="K23" s="95" t="s">
        <v>177</v>
      </c>
      <c r="L23" s="49"/>
      <c r="M23" s="12" t="s">
        <v>18</v>
      </c>
      <c r="N23" s="12"/>
      <c r="O23" s="12"/>
      <c r="P23" s="15"/>
      <c r="Q23" s="108"/>
      <c r="R23" s="12"/>
      <c r="S23" s="105"/>
      <c r="U23" s="95" t="s">
        <v>177</v>
      </c>
      <c r="V23" s="49"/>
      <c r="W23" s="12" t="s">
        <v>18</v>
      </c>
      <c r="X23" s="12"/>
      <c r="Y23" s="12"/>
      <c r="Z23" s="15"/>
      <c r="AA23" s="108"/>
      <c r="AB23" s="12"/>
      <c r="AC23" s="105"/>
      <c r="AE23" s="95" t="s">
        <v>177</v>
      </c>
      <c r="AF23" s="49"/>
      <c r="AG23" s="12" t="s">
        <v>18</v>
      </c>
      <c r="AH23" s="12"/>
      <c r="AI23" s="12"/>
      <c r="AJ23" s="15"/>
      <c r="AK23" s="99"/>
      <c r="AL23" s="12"/>
      <c r="AM23" s="15"/>
    </row>
    <row r="24" spans="1:39" ht="15" thickBot="1" x14ac:dyDescent="0.35">
      <c r="A24" s="96" t="s">
        <v>178</v>
      </c>
      <c r="B24" s="51"/>
      <c r="C24" s="16"/>
      <c r="D24" s="16"/>
      <c r="E24" s="16"/>
      <c r="F24" s="17"/>
      <c r="G24" s="100"/>
      <c r="H24" s="16"/>
      <c r="I24" s="17"/>
      <c r="K24" s="96" t="s">
        <v>178</v>
      </c>
      <c r="L24" s="51"/>
      <c r="M24" s="16"/>
      <c r="N24" s="16"/>
      <c r="O24" s="16"/>
      <c r="P24" s="17"/>
      <c r="Q24" s="109"/>
      <c r="R24" s="16"/>
      <c r="S24" s="106"/>
      <c r="U24" s="96" t="s">
        <v>178</v>
      </c>
      <c r="V24" s="51"/>
      <c r="W24" s="16"/>
      <c r="X24" s="16"/>
      <c r="Y24" s="16"/>
      <c r="Z24" s="17"/>
      <c r="AA24" s="109"/>
      <c r="AB24" s="16"/>
      <c r="AC24" s="106"/>
      <c r="AE24" s="96" t="s">
        <v>178</v>
      </c>
      <c r="AF24" s="51"/>
      <c r="AG24" s="16"/>
      <c r="AH24" s="16"/>
      <c r="AI24" s="16"/>
      <c r="AJ24" s="17"/>
      <c r="AK24" s="100"/>
      <c r="AL24" s="16"/>
      <c r="AM24" s="17"/>
    </row>
    <row r="25" spans="1:39" ht="15" thickBot="1" x14ac:dyDescent="0.35">
      <c r="A25" s="2"/>
      <c r="B25" s="1"/>
      <c r="C25" s="8"/>
      <c r="D25" s="8"/>
      <c r="E25" s="8"/>
      <c r="F25" s="8"/>
      <c r="G25" s="8"/>
      <c r="H25" s="8"/>
      <c r="I25" s="8"/>
      <c r="K25" s="2"/>
      <c r="L25" s="1"/>
      <c r="M25" s="8"/>
      <c r="N25" s="8"/>
      <c r="O25" s="8"/>
      <c r="P25" s="8"/>
      <c r="Q25" s="8"/>
      <c r="R25" s="8"/>
      <c r="S25" s="8"/>
      <c r="U25" s="2"/>
      <c r="V25" s="1"/>
      <c r="W25" s="8"/>
      <c r="X25" s="8"/>
      <c r="Y25" s="8"/>
      <c r="Z25" s="8"/>
      <c r="AA25" s="8"/>
      <c r="AB25" s="8"/>
      <c r="AC25" s="8"/>
      <c r="AE25" s="2"/>
      <c r="AF25" s="1"/>
      <c r="AG25" s="8"/>
      <c r="AH25" s="8"/>
      <c r="AI25" s="8"/>
      <c r="AJ25" s="8"/>
      <c r="AK25" s="8"/>
      <c r="AL25" s="8"/>
      <c r="AM25" s="8"/>
    </row>
    <row r="26" spans="1:39" ht="63.6" thickTop="1" thickBot="1" x14ac:dyDescent="0.35">
      <c r="A26" s="42" t="s">
        <v>140</v>
      </c>
      <c r="B26" s="23"/>
      <c r="C26" s="24"/>
      <c r="D26" s="24"/>
      <c r="E26" s="24"/>
      <c r="F26" s="24"/>
      <c r="G26" s="24"/>
      <c r="H26" s="24"/>
      <c r="I26" s="24"/>
      <c r="K26" s="42" t="s">
        <v>140</v>
      </c>
      <c r="L26" s="23"/>
      <c r="M26" s="24"/>
      <c r="N26" s="24"/>
      <c r="O26" s="24"/>
      <c r="P26" s="24"/>
      <c r="Q26" s="24"/>
      <c r="R26" s="24"/>
      <c r="S26" s="24"/>
      <c r="U26" s="42" t="s">
        <v>140</v>
      </c>
      <c r="V26" s="23"/>
      <c r="W26" s="24"/>
      <c r="X26" s="24"/>
      <c r="Y26" s="24"/>
      <c r="Z26" s="24"/>
      <c r="AA26" s="24"/>
      <c r="AB26" s="24"/>
      <c r="AC26" s="24"/>
      <c r="AE26" s="42" t="s">
        <v>140</v>
      </c>
      <c r="AF26" s="23"/>
      <c r="AG26" s="24"/>
      <c r="AH26" s="24"/>
      <c r="AI26" s="24"/>
      <c r="AJ26" s="24"/>
      <c r="AK26" s="24"/>
      <c r="AL26" s="24"/>
      <c r="AM26" s="24"/>
    </row>
    <row r="27" spans="1:39" ht="16.8" thickTop="1" thickBot="1" x14ac:dyDescent="0.35">
      <c r="A27" s="20"/>
      <c r="B27" s="53" t="s">
        <v>128</v>
      </c>
      <c r="C27" s="54"/>
      <c r="D27" s="55" t="s">
        <v>129</v>
      </c>
      <c r="E27" s="54"/>
      <c r="F27" s="55" t="s">
        <v>130</v>
      </c>
      <c r="G27" s="54"/>
      <c r="H27" s="55" t="s">
        <v>131</v>
      </c>
      <c r="I27" s="52"/>
      <c r="K27" s="20"/>
      <c r="L27" s="53" t="s">
        <v>128</v>
      </c>
      <c r="M27" s="54"/>
      <c r="N27" s="55" t="s">
        <v>129</v>
      </c>
      <c r="O27" s="54"/>
      <c r="P27" s="55" t="s">
        <v>130</v>
      </c>
      <c r="Q27" s="54"/>
      <c r="R27" s="55" t="s">
        <v>131</v>
      </c>
      <c r="S27" s="52"/>
      <c r="U27" s="20"/>
      <c r="V27" s="53" t="s">
        <v>128</v>
      </c>
      <c r="W27" s="54"/>
      <c r="X27" s="55" t="s">
        <v>129</v>
      </c>
      <c r="Y27" s="54"/>
      <c r="Z27" s="55" t="s">
        <v>130</v>
      </c>
      <c r="AA27" s="54"/>
      <c r="AB27" s="55" t="s">
        <v>131</v>
      </c>
      <c r="AC27" s="52"/>
      <c r="AE27" s="20"/>
      <c r="AF27" s="53" t="s">
        <v>128</v>
      </c>
      <c r="AG27" s="54"/>
      <c r="AH27" s="55" t="s">
        <v>129</v>
      </c>
      <c r="AI27" s="54"/>
      <c r="AJ27" s="55" t="s">
        <v>130</v>
      </c>
      <c r="AK27" s="54"/>
      <c r="AL27" s="55" t="s">
        <v>131</v>
      </c>
      <c r="AM27" s="52"/>
    </row>
    <row r="28" spans="1:39" x14ac:dyDescent="0.3">
      <c r="A28" s="26" t="s">
        <v>56</v>
      </c>
      <c r="B28" s="59">
        <f>MROUND(Personalizacion!B10*0.73,1)</f>
        <v>117</v>
      </c>
      <c r="C28" s="13" t="s">
        <v>2</v>
      </c>
      <c r="D28" s="50">
        <f>B28</f>
        <v>117</v>
      </c>
      <c r="E28" s="13" t="s">
        <v>18</v>
      </c>
      <c r="F28" s="59">
        <f>MROUND(Personalizacion!B10*0.74,1)</f>
        <v>118</v>
      </c>
      <c r="G28" s="13" t="s">
        <v>11</v>
      </c>
      <c r="H28" s="62"/>
      <c r="I28" s="57"/>
      <c r="K28" s="26" t="s">
        <v>56</v>
      </c>
      <c r="L28" s="59">
        <f>MROUND(F54*0.73,1)</f>
        <v>118</v>
      </c>
      <c r="M28" s="13" t="s">
        <v>2</v>
      </c>
      <c r="N28" s="50">
        <f>L28</f>
        <v>118</v>
      </c>
      <c r="O28" s="13" t="s">
        <v>18</v>
      </c>
      <c r="P28" s="59">
        <f>MROUND(F54*0.74,1)</f>
        <v>120</v>
      </c>
      <c r="Q28" s="13" t="s">
        <v>11</v>
      </c>
      <c r="R28" s="62"/>
      <c r="S28" s="62"/>
      <c r="U28" s="26" t="s">
        <v>56</v>
      </c>
      <c r="V28" s="59">
        <f>MROUND(P54*0.73,1)</f>
        <v>120</v>
      </c>
      <c r="W28" s="13" t="s">
        <v>2</v>
      </c>
      <c r="X28" s="50">
        <f>V28</f>
        <v>120</v>
      </c>
      <c r="Y28" s="13" t="s">
        <v>18</v>
      </c>
      <c r="Z28" s="59">
        <f>MROUND(P54*0.74,1)</f>
        <v>121</v>
      </c>
      <c r="AA28" s="13" t="s">
        <v>11</v>
      </c>
      <c r="AB28" s="62"/>
      <c r="AC28" s="57"/>
      <c r="AE28" s="26" t="s">
        <v>56</v>
      </c>
      <c r="AF28" s="121">
        <f>MROUND(Z54*0.78,1)</f>
        <v>128</v>
      </c>
      <c r="AG28" s="13" t="s">
        <v>19</v>
      </c>
      <c r="AH28" s="50">
        <f>AF28</f>
        <v>128</v>
      </c>
      <c r="AI28" s="13" t="s">
        <v>19</v>
      </c>
      <c r="AJ28" s="50">
        <f>AH28</f>
        <v>128</v>
      </c>
      <c r="AK28" s="13" t="s">
        <v>21</v>
      </c>
      <c r="AL28" s="59">
        <f>MROUND(Z54*0.74,1)</f>
        <v>121</v>
      </c>
      <c r="AM28" s="14" t="s">
        <v>11</v>
      </c>
    </row>
    <row r="29" spans="1:39" x14ac:dyDescent="0.3">
      <c r="A29" s="28" t="s">
        <v>55</v>
      </c>
      <c r="B29" s="60">
        <f>MROUND(Personalizacion!B9*0.86,1)</f>
        <v>86</v>
      </c>
      <c r="C29" s="12" t="s">
        <v>21</v>
      </c>
      <c r="D29" s="21">
        <f>MROUND(Personalizacion!B9*0.6,1)</f>
        <v>60</v>
      </c>
      <c r="E29" s="12" t="s">
        <v>3</v>
      </c>
      <c r="F29" s="21">
        <f>D29</f>
        <v>60</v>
      </c>
      <c r="G29" s="12" t="s">
        <v>3</v>
      </c>
      <c r="H29" s="21">
        <f>F29</f>
        <v>60</v>
      </c>
      <c r="I29" s="15" t="s">
        <v>3</v>
      </c>
      <c r="K29" s="28" t="s">
        <v>55</v>
      </c>
      <c r="L29" s="60">
        <f>MROUND(F53*0.86,1)</f>
        <v>89</v>
      </c>
      <c r="M29" s="12" t="s">
        <v>21</v>
      </c>
      <c r="N29" s="21">
        <f>MROUND(F53*0.6,1)</f>
        <v>62</v>
      </c>
      <c r="O29" s="12" t="s">
        <v>3</v>
      </c>
      <c r="P29" s="21">
        <f>N29</f>
        <v>62</v>
      </c>
      <c r="Q29" s="12" t="s">
        <v>3</v>
      </c>
      <c r="R29" s="21">
        <f>P29</f>
        <v>62</v>
      </c>
      <c r="S29" s="12" t="s">
        <v>3</v>
      </c>
      <c r="U29" s="28" t="s">
        <v>55</v>
      </c>
      <c r="V29" s="60">
        <f>MROUND(P53*0.86,1)</f>
        <v>90</v>
      </c>
      <c r="W29" s="12" t="s">
        <v>21</v>
      </c>
      <c r="X29" s="21">
        <f>MROUND(P53*0.6,1)</f>
        <v>63</v>
      </c>
      <c r="Y29" s="12" t="s">
        <v>3</v>
      </c>
      <c r="Z29" s="21">
        <f>X29</f>
        <v>63</v>
      </c>
      <c r="AA29" s="12" t="s">
        <v>3</v>
      </c>
      <c r="AB29" s="21">
        <f>Z29</f>
        <v>63</v>
      </c>
      <c r="AC29" s="15" t="s">
        <v>3</v>
      </c>
      <c r="AE29" s="28" t="s">
        <v>55</v>
      </c>
      <c r="AF29" s="122">
        <f>MROUND(Z53*0.62,1)</f>
        <v>65</v>
      </c>
      <c r="AG29" s="12" t="s">
        <v>38</v>
      </c>
      <c r="AH29" s="21">
        <f>AF29</f>
        <v>65</v>
      </c>
      <c r="AI29" s="12" t="s">
        <v>38</v>
      </c>
      <c r="AJ29" s="21">
        <f>AH29</f>
        <v>65</v>
      </c>
      <c r="AK29" s="12" t="s">
        <v>38</v>
      </c>
      <c r="AL29" s="85"/>
      <c r="AM29" s="124"/>
    </row>
    <row r="30" spans="1:39" x14ac:dyDescent="0.3">
      <c r="A30" s="28" t="s">
        <v>141</v>
      </c>
      <c r="B30" s="60">
        <f>MROUND(Personalizacion!B9*0.76,1)</f>
        <v>76</v>
      </c>
      <c r="C30" s="12" t="s">
        <v>48</v>
      </c>
      <c r="D30" s="49">
        <f>B30</f>
        <v>76</v>
      </c>
      <c r="E30" s="12" t="s">
        <v>48</v>
      </c>
      <c r="F30" s="12"/>
      <c r="G30" s="12"/>
      <c r="H30" s="12"/>
      <c r="I30" s="15"/>
      <c r="K30" s="28" t="s">
        <v>141</v>
      </c>
      <c r="L30" s="60">
        <f>MROUND(F53*0.76,1)</f>
        <v>78</v>
      </c>
      <c r="M30" s="12" t="s">
        <v>48</v>
      </c>
      <c r="N30" s="49">
        <f>L30</f>
        <v>78</v>
      </c>
      <c r="O30" s="12" t="s">
        <v>48</v>
      </c>
      <c r="P30" s="12"/>
      <c r="Q30" s="12"/>
      <c r="R30" s="12"/>
      <c r="S30" s="12"/>
      <c r="U30" s="28" t="s">
        <v>141</v>
      </c>
      <c r="V30" s="60">
        <f>MROUND(P53*0.76,1)</f>
        <v>80</v>
      </c>
      <c r="W30" s="12" t="s">
        <v>48</v>
      </c>
      <c r="X30" s="49">
        <f>V30</f>
        <v>80</v>
      </c>
      <c r="Y30" s="12" t="s">
        <v>48</v>
      </c>
      <c r="Z30" s="12"/>
      <c r="AA30" s="12"/>
      <c r="AB30" s="12"/>
      <c r="AC30" s="15"/>
      <c r="AE30" s="28" t="s">
        <v>141</v>
      </c>
      <c r="AF30" s="122">
        <f>MROUND(Z53*0.76,1)</f>
        <v>80</v>
      </c>
      <c r="AG30" s="12" t="s">
        <v>48</v>
      </c>
      <c r="AH30" s="49"/>
      <c r="AI30" s="12"/>
      <c r="AJ30" s="12"/>
      <c r="AK30" s="12"/>
      <c r="AL30" s="12"/>
      <c r="AM30" s="15"/>
    </row>
    <row r="31" spans="1:39" x14ac:dyDescent="0.3">
      <c r="A31" s="28" t="str">
        <f>Seleccion!C26</f>
        <v>Press de banca agarre ancho</v>
      </c>
      <c r="B31" s="60"/>
      <c r="C31" s="12" t="s">
        <v>2</v>
      </c>
      <c r="D31" s="12"/>
      <c r="E31" s="12" t="s">
        <v>2</v>
      </c>
      <c r="F31" s="12"/>
      <c r="G31" s="12" t="s">
        <v>2</v>
      </c>
      <c r="H31" s="12"/>
      <c r="I31" s="15"/>
      <c r="K31" s="28" t="str">
        <f>A31</f>
        <v>Press de banca agarre ancho</v>
      </c>
      <c r="L31" s="60"/>
      <c r="M31" s="12" t="s">
        <v>2</v>
      </c>
      <c r="N31" s="12"/>
      <c r="O31" s="12" t="s">
        <v>2</v>
      </c>
      <c r="P31" s="12"/>
      <c r="Q31" s="12" t="s">
        <v>2</v>
      </c>
      <c r="R31" s="12"/>
      <c r="S31" s="12"/>
      <c r="U31" s="28" t="str">
        <f>K31</f>
        <v>Press de banca agarre ancho</v>
      </c>
      <c r="V31" s="60"/>
      <c r="W31" s="12" t="s">
        <v>2</v>
      </c>
      <c r="X31" s="12"/>
      <c r="Y31" s="12" t="s">
        <v>2</v>
      </c>
      <c r="Z31" s="12"/>
      <c r="AA31" s="12" t="s">
        <v>2</v>
      </c>
      <c r="AB31" s="12"/>
      <c r="AC31" s="15"/>
      <c r="AE31" s="28" t="str">
        <f>U31</f>
        <v>Press de banca agarre ancho</v>
      </c>
      <c r="AF31" s="122"/>
      <c r="AG31" s="12" t="s">
        <v>2</v>
      </c>
      <c r="AH31" s="12"/>
      <c r="AI31" s="12"/>
      <c r="AJ31" s="12"/>
      <c r="AK31" s="12"/>
      <c r="AL31" s="12"/>
      <c r="AM31" s="15"/>
    </row>
    <row r="32" spans="1:39" x14ac:dyDescent="0.3">
      <c r="A32" s="28" t="s">
        <v>143</v>
      </c>
      <c r="B32" s="60"/>
      <c r="C32" s="12" t="s">
        <v>6</v>
      </c>
      <c r="D32" s="12"/>
      <c r="E32" s="12" t="s">
        <v>6</v>
      </c>
      <c r="F32" s="12"/>
      <c r="G32" s="12"/>
      <c r="H32" s="12"/>
      <c r="I32" s="15"/>
      <c r="K32" s="28" t="s">
        <v>143</v>
      </c>
      <c r="L32" s="60"/>
      <c r="M32" s="12" t="s">
        <v>6</v>
      </c>
      <c r="N32" s="12"/>
      <c r="O32" s="12" t="s">
        <v>6</v>
      </c>
      <c r="P32" s="12"/>
      <c r="Q32" s="12"/>
      <c r="R32" s="12"/>
      <c r="S32" s="12"/>
      <c r="U32" s="28" t="s">
        <v>143</v>
      </c>
      <c r="V32" s="60"/>
      <c r="W32" s="12" t="s">
        <v>6</v>
      </c>
      <c r="X32" s="12"/>
      <c r="Y32" s="12" t="s">
        <v>6</v>
      </c>
      <c r="Z32" s="12"/>
      <c r="AA32" s="12"/>
      <c r="AB32" s="12"/>
      <c r="AC32" s="15"/>
      <c r="AE32" s="28" t="s">
        <v>143</v>
      </c>
      <c r="AF32" s="122"/>
      <c r="AG32" s="12" t="s">
        <v>6</v>
      </c>
      <c r="AH32" s="12"/>
      <c r="AI32" s="12"/>
      <c r="AJ32" s="12"/>
      <c r="AK32" s="12"/>
      <c r="AL32" s="12"/>
      <c r="AM32" s="15"/>
    </row>
    <row r="33" spans="1:39" x14ac:dyDescent="0.3">
      <c r="A33" s="28" t="s">
        <v>174</v>
      </c>
      <c r="B33" s="60"/>
      <c r="C33" s="12" t="s">
        <v>4</v>
      </c>
      <c r="D33" s="12"/>
      <c r="E33" s="12" t="s">
        <v>4</v>
      </c>
      <c r="F33" s="12"/>
      <c r="G33" s="12"/>
      <c r="H33" s="12"/>
      <c r="I33" s="15"/>
      <c r="K33" s="28" t="s">
        <v>174</v>
      </c>
      <c r="L33" s="60"/>
      <c r="M33" s="12" t="s">
        <v>4</v>
      </c>
      <c r="N33" s="12"/>
      <c r="O33" s="12" t="s">
        <v>4</v>
      </c>
      <c r="P33" s="12"/>
      <c r="Q33" s="12"/>
      <c r="R33" s="12"/>
      <c r="S33" s="12"/>
      <c r="U33" s="28" t="s">
        <v>174</v>
      </c>
      <c r="V33" s="60"/>
      <c r="W33" s="12" t="s">
        <v>4</v>
      </c>
      <c r="X33" s="12"/>
      <c r="Y33" s="12" t="s">
        <v>4</v>
      </c>
      <c r="Z33" s="12"/>
      <c r="AA33" s="12"/>
      <c r="AB33" s="12"/>
      <c r="AC33" s="15"/>
      <c r="AE33" s="28" t="s">
        <v>174</v>
      </c>
      <c r="AF33" s="122"/>
      <c r="AG33" s="12" t="s">
        <v>4</v>
      </c>
      <c r="AH33" s="12"/>
      <c r="AI33" s="12"/>
      <c r="AJ33" s="12"/>
      <c r="AK33" s="12"/>
      <c r="AL33" s="12"/>
      <c r="AM33" s="15"/>
    </row>
    <row r="34" spans="1:39" ht="15" thickBot="1" x14ac:dyDescent="0.35">
      <c r="A34" s="27" t="s">
        <v>175</v>
      </c>
      <c r="B34" s="61"/>
      <c r="C34" s="16" t="s">
        <v>22</v>
      </c>
      <c r="D34" s="16"/>
      <c r="E34" s="16" t="s">
        <v>22</v>
      </c>
      <c r="F34" s="16"/>
      <c r="G34" s="16"/>
      <c r="H34" s="16"/>
      <c r="I34" s="17"/>
      <c r="K34" s="27" t="s">
        <v>175</v>
      </c>
      <c r="L34" s="61"/>
      <c r="M34" s="16" t="s">
        <v>22</v>
      </c>
      <c r="N34" s="16"/>
      <c r="O34" s="16" t="s">
        <v>22</v>
      </c>
      <c r="P34" s="16"/>
      <c r="Q34" s="16"/>
      <c r="R34" s="16"/>
      <c r="S34" s="16"/>
      <c r="U34" s="28" t="s">
        <v>175</v>
      </c>
      <c r="V34" s="60"/>
      <c r="W34" s="12" t="s">
        <v>22</v>
      </c>
      <c r="X34" s="12"/>
      <c r="Y34" s="12" t="s">
        <v>22</v>
      </c>
      <c r="Z34" s="12"/>
      <c r="AA34" s="12"/>
      <c r="AB34" s="12"/>
      <c r="AC34" s="15"/>
      <c r="AE34" s="28" t="s">
        <v>175</v>
      </c>
      <c r="AF34" s="123"/>
      <c r="AG34" s="16" t="s">
        <v>22</v>
      </c>
      <c r="AH34" s="16"/>
      <c r="AI34" s="16"/>
      <c r="AJ34" s="16"/>
      <c r="AK34" s="16"/>
      <c r="AL34" s="16"/>
      <c r="AM34" s="17"/>
    </row>
    <row r="35" spans="1:39" ht="15" thickBot="1" x14ac:dyDescent="0.35"/>
    <row r="36" spans="1:39" ht="32.4" hidden="1" thickTop="1" thickBot="1" x14ac:dyDescent="0.35">
      <c r="A36" s="42" t="s">
        <v>156</v>
      </c>
      <c r="B36" s="1"/>
      <c r="C36" s="8"/>
      <c r="D36" s="8"/>
      <c r="E36" s="8"/>
      <c r="F36" s="8"/>
      <c r="G36" s="8"/>
      <c r="H36" s="8"/>
      <c r="I36" s="8"/>
      <c r="K36" s="42" t="s">
        <v>156</v>
      </c>
      <c r="L36" s="1"/>
      <c r="M36" s="8"/>
      <c r="N36" s="8"/>
      <c r="O36" s="8"/>
      <c r="P36" s="8"/>
      <c r="Q36" s="8"/>
      <c r="R36" s="8"/>
      <c r="S36" s="8"/>
      <c r="U36" s="42" t="s">
        <v>156</v>
      </c>
      <c r="V36" s="1"/>
      <c r="W36" s="8"/>
      <c r="X36" s="8"/>
      <c r="Y36" s="8"/>
      <c r="Z36" s="8"/>
      <c r="AA36" s="8"/>
      <c r="AB36" s="8"/>
      <c r="AC36" s="8"/>
      <c r="AE36" s="42" t="s">
        <v>156</v>
      </c>
      <c r="AF36" s="1"/>
      <c r="AG36" s="8"/>
      <c r="AH36" s="8"/>
      <c r="AI36" s="8"/>
      <c r="AJ36" s="8"/>
      <c r="AK36" s="8"/>
      <c r="AL36" s="8"/>
      <c r="AM36" s="8"/>
    </row>
    <row r="37" spans="1:39" ht="15" hidden="1" thickBot="1" x14ac:dyDescent="0.35">
      <c r="A37" s="2"/>
      <c r="B37" s="1"/>
      <c r="C37" s="8"/>
      <c r="D37" s="8"/>
      <c r="E37" s="8"/>
      <c r="F37" s="8"/>
      <c r="G37" s="8"/>
      <c r="H37" s="8"/>
      <c r="I37" s="8"/>
      <c r="K37" s="2"/>
      <c r="L37" s="1"/>
      <c r="M37" s="8"/>
      <c r="N37" s="8"/>
      <c r="O37" s="8"/>
      <c r="P37" s="8"/>
      <c r="Q37" s="8"/>
      <c r="R37" s="8"/>
      <c r="S37" s="8"/>
      <c r="U37" s="2"/>
      <c r="V37" s="1"/>
      <c r="W37" s="8"/>
      <c r="X37" s="8"/>
      <c r="Y37" s="8"/>
      <c r="Z37" s="8"/>
      <c r="AA37" s="8"/>
      <c r="AB37" s="8"/>
      <c r="AC37" s="8"/>
      <c r="AE37" s="2"/>
      <c r="AF37" s="1"/>
      <c r="AG37" s="8"/>
      <c r="AH37" s="8"/>
      <c r="AI37" s="8"/>
      <c r="AJ37" s="8"/>
      <c r="AK37" s="8"/>
      <c r="AL37" s="8"/>
      <c r="AM37" s="8"/>
    </row>
    <row r="38" spans="1:39" ht="63.6" thickTop="1" thickBot="1" x14ac:dyDescent="0.35">
      <c r="A38" s="42" t="s">
        <v>169</v>
      </c>
      <c r="B38" s="23"/>
      <c r="C38" s="24"/>
      <c r="D38" s="24"/>
      <c r="E38" s="24"/>
      <c r="F38" s="24"/>
      <c r="G38" s="24"/>
      <c r="H38" s="24"/>
      <c r="I38" s="24"/>
      <c r="K38" s="42" t="s">
        <v>169</v>
      </c>
      <c r="L38" s="23"/>
      <c r="M38" s="24"/>
      <c r="N38" s="24"/>
      <c r="O38" s="24"/>
      <c r="P38" s="24"/>
      <c r="Q38" s="24"/>
      <c r="R38" s="24"/>
      <c r="S38" s="24"/>
      <c r="U38" s="42" t="s">
        <v>169</v>
      </c>
      <c r="V38" s="23"/>
      <c r="W38" s="24"/>
      <c r="X38" s="24"/>
      <c r="Y38" s="24"/>
      <c r="Z38" s="24"/>
      <c r="AA38" s="24"/>
      <c r="AB38" s="24"/>
      <c r="AC38" s="24"/>
      <c r="AE38" s="42" t="s">
        <v>169</v>
      </c>
      <c r="AF38" s="23"/>
      <c r="AG38" s="24"/>
      <c r="AH38" s="24"/>
      <c r="AI38" s="24"/>
      <c r="AJ38" s="24"/>
      <c r="AK38" s="24"/>
      <c r="AL38" s="24"/>
      <c r="AM38" s="24"/>
    </row>
    <row r="39" spans="1:39" ht="16.8" thickTop="1" thickBot="1" x14ac:dyDescent="0.35">
      <c r="A39" s="20"/>
      <c r="B39" s="53" t="s">
        <v>128</v>
      </c>
      <c r="C39" s="54"/>
      <c r="D39" s="55" t="s">
        <v>129</v>
      </c>
      <c r="E39" s="54"/>
      <c r="F39" s="55" t="s">
        <v>130</v>
      </c>
      <c r="G39" s="54"/>
      <c r="H39" s="55" t="s">
        <v>131</v>
      </c>
      <c r="I39" s="52"/>
      <c r="K39" s="20"/>
      <c r="L39" s="53" t="s">
        <v>128</v>
      </c>
      <c r="M39" s="54"/>
      <c r="N39" s="55" t="s">
        <v>129</v>
      </c>
      <c r="O39" s="54"/>
      <c r="P39" s="55" t="s">
        <v>130</v>
      </c>
      <c r="Q39" s="54"/>
      <c r="R39" s="55" t="s">
        <v>131</v>
      </c>
      <c r="S39" s="52"/>
      <c r="U39" s="20"/>
      <c r="V39" s="53" t="s">
        <v>128</v>
      </c>
      <c r="W39" s="54"/>
      <c r="X39" s="55" t="s">
        <v>129</v>
      </c>
      <c r="Y39" s="54"/>
      <c r="Z39" s="55" t="s">
        <v>130</v>
      </c>
      <c r="AA39" s="54"/>
      <c r="AB39" s="55" t="s">
        <v>131</v>
      </c>
      <c r="AC39" s="52"/>
      <c r="AE39" s="20"/>
      <c r="AF39" s="53" t="s">
        <v>128</v>
      </c>
      <c r="AG39" s="54"/>
      <c r="AH39" s="55" t="s">
        <v>129</v>
      </c>
      <c r="AI39" s="54"/>
      <c r="AJ39" s="55" t="s">
        <v>130</v>
      </c>
      <c r="AK39" s="54"/>
      <c r="AL39" s="55" t="s">
        <v>131</v>
      </c>
      <c r="AM39" s="52"/>
    </row>
    <row r="40" spans="1:39" x14ac:dyDescent="0.3">
      <c r="A40" s="94" t="s">
        <v>64</v>
      </c>
      <c r="B40" s="50">
        <f>MROUND(Personalizacion!B8*0.86,1)</f>
        <v>103</v>
      </c>
      <c r="C40" s="13" t="s">
        <v>21</v>
      </c>
      <c r="D40" s="50">
        <f>MROUND(Personalizacion!B8*0.6,1)</f>
        <v>72</v>
      </c>
      <c r="E40" s="13" t="s">
        <v>3</v>
      </c>
      <c r="F40" s="22">
        <f>D40</f>
        <v>72</v>
      </c>
      <c r="G40" s="22" t="s">
        <v>3</v>
      </c>
      <c r="H40" s="22">
        <f>F40</f>
        <v>72</v>
      </c>
      <c r="I40" s="14" t="s">
        <v>3</v>
      </c>
      <c r="K40" s="26" t="s">
        <v>64</v>
      </c>
      <c r="L40" s="59">
        <f>MROUND(F52*0.86,1)</f>
        <v>100</v>
      </c>
      <c r="M40" s="13" t="s">
        <v>21</v>
      </c>
      <c r="N40" s="22">
        <f>MROUND(F52*0.6,1)</f>
        <v>70</v>
      </c>
      <c r="O40" s="13" t="s">
        <v>3</v>
      </c>
      <c r="P40" s="22">
        <f>N40</f>
        <v>70</v>
      </c>
      <c r="Q40" s="22" t="s">
        <v>3</v>
      </c>
      <c r="R40" s="22">
        <f>P40</f>
        <v>70</v>
      </c>
      <c r="S40" s="13" t="s">
        <v>3</v>
      </c>
      <c r="U40" s="26" t="s">
        <v>64</v>
      </c>
      <c r="V40" s="59">
        <f>MROUND(P52*0.86,1)</f>
        <v>100</v>
      </c>
      <c r="W40" s="13" t="s">
        <v>21</v>
      </c>
      <c r="X40" s="22">
        <f>MROUND(P52*0.6,1)</f>
        <v>70</v>
      </c>
      <c r="Y40" s="13" t="s">
        <v>3</v>
      </c>
      <c r="Z40" s="22">
        <f>X40</f>
        <v>70</v>
      </c>
      <c r="AA40" s="22" t="s">
        <v>3</v>
      </c>
      <c r="AB40" s="21">
        <f>Z40</f>
        <v>70</v>
      </c>
      <c r="AC40" s="14" t="s">
        <v>3</v>
      </c>
      <c r="AE40" s="119" t="s">
        <v>64</v>
      </c>
      <c r="AF40" s="121">
        <f>MROUND(Z52*0.62,1)</f>
        <v>73</v>
      </c>
      <c r="AG40" s="12" t="s">
        <v>38</v>
      </c>
      <c r="AH40" s="22">
        <f>AF40</f>
        <v>73</v>
      </c>
      <c r="AI40" s="12" t="s">
        <v>38</v>
      </c>
      <c r="AJ40" s="22">
        <f>AH40</f>
        <v>73</v>
      </c>
      <c r="AK40" s="12" t="s">
        <v>38</v>
      </c>
      <c r="AL40" s="62"/>
      <c r="AM40" s="57"/>
    </row>
    <row r="41" spans="1:39" x14ac:dyDescent="0.3">
      <c r="A41" s="95" t="str">
        <f>Seleccion!C39</f>
        <v>Peso muerto rumano</v>
      </c>
      <c r="B41" s="49"/>
      <c r="C41" s="12" t="s">
        <v>6</v>
      </c>
      <c r="D41" s="12"/>
      <c r="E41" s="12" t="s">
        <v>6</v>
      </c>
      <c r="F41" s="12"/>
      <c r="G41" s="12"/>
      <c r="H41" s="21"/>
      <c r="I41" s="15"/>
      <c r="K41" s="95" t="str">
        <f>A41</f>
        <v>Peso muerto rumano</v>
      </c>
      <c r="L41" s="49"/>
      <c r="M41" s="12" t="s">
        <v>6</v>
      </c>
      <c r="N41" s="12"/>
      <c r="O41" s="12" t="s">
        <v>6</v>
      </c>
      <c r="P41" s="12"/>
      <c r="Q41" s="12"/>
      <c r="R41" s="21"/>
      <c r="S41" s="12"/>
      <c r="U41" s="95" t="str">
        <f>K41</f>
        <v>Peso muerto rumano</v>
      </c>
      <c r="V41" s="49"/>
      <c r="W41" s="12" t="s">
        <v>6</v>
      </c>
      <c r="X41" s="12"/>
      <c r="Y41" s="12" t="s">
        <v>6</v>
      </c>
      <c r="Z41" s="12"/>
      <c r="AA41" s="12"/>
      <c r="AB41" s="21"/>
      <c r="AC41" s="15"/>
      <c r="AE41" s="95" t="str">
        <f>U41</f>
        <v>Peso muerto rumano</v>
      </c>
      <c r="AF41" s="49"/>
      <c r="AG41" s="12" t="s">
        <v>6</v>
      </c>
      <c r="AH41" s="12"/>
      <c r="AI41" s="12"/>
      <c r="AJ41" s="12"/>
      <c r="AK41" s="12"/>
      <c r="AL41" s="21"/>
      <c r="AM41" s="15"/>
    </row>
    <row r="42" spans="1:39" x14ac:dyDescent="0.3">
      <c r="A42" s="95" t="str">
        <f>Seleccion!C13</f>
        <v>Sentadillas frontales</v>
      </c>
      <c r="B42" s="49"/>
      <c r="C42" s="12" t="s">
        <v>6</v>
      </c>
      <c r="D42" s="12"/>
      <c r="E42" s="12" t="s">
        <v>6</v>
      </c>
      <c r="F42" s="12"/>
      <c r="G42" s="12"/>
      <c r="H42" s="12"/>
      <c r="I42" s="15"/>
      <c r="K42" s="95" t="str">
        <f>A42:A42</f>
        <v>Sentadillas frontales</v>
      </c>
      <c r="L42" s="49"/>
      <c r="M42" s="12" t="s">
        <v>6</v>
      </c>
      <c r="N42" s="12"/>
      <c r="O42" s="12" t="s">
        <v>6</v>
      </c>
      <c r="P42" s="12"/>
      <c r="Q42" s="12"/>
      <c r="R42" s="12"/>
      <c r="S42" s="12"/>
      <c r="U42" s="95" t="str">
        <f>K42</f>
        <v>Sentadillas frontales</v>
      </c>
      <c r="V42" s="49"/>
      <c r="W42" s="12" t="s">
        <v>6</v>
      </c>
      <c r="X42" s="12"/>
      <c r="Y42" s="12" t="s">
        <v>6</v>
      </c>
      <c r="Z42" s="12"/>
      <c r="AA42" s="12"/>
      <c r="AB42" s="12"/>
      <c r="AC42" s="15"/>
      <c r="AE42" s="95" t="str">
        <f>U42</f>
        <v>Sentadillas frontales</v>
      </c>
      <c r="AF42" s="49"/>
      <c r="AG42" s="12" t="s">
        <v>6</v>
      </c>
      <c r="AH42" s="12"/>
      <c r="AI42" s="12"/>
      <c r="AJ42" s="12"/>
      <c r="AK42" s="12"/>
      <c r="AL42" s="12"/>
      <c r="AM42" s="15"/>
    </row>
    <row r="43" spans="1:39" ht="15" thickBot="1" x14ac:dyDescent="0.35">
      <c r="A43" s="95" t="s">
        <v>137</v>
      </c>
      <c r="B43" s="49">
        <f>MROUND(Personalizacion!B10*0.6,1)</f>
        <v>96</v>
      </c>
      <c r="C43" s="12" t="s">
        <v>19</v>
      </c>
      <c r="D43" s="49">
        <f>B43</f>
        <v>96</v>
      </c>
      <c r="E43" s="12" t="s">
        <v>19</v>
      </c>
      <c r="F43" s="49"/>
      <c r="G43" s="12"/>
      <c r="H43" s="21"/>
      <c r="I43" s="15"/>
      <c r="K43" s="28" t="s">
        <v>137</v>
      </c>
      <c r="L43" s="60">
        <f>MROUND(F54*0.6,1)</f>
        <v>97</v>
      </c>
      <c r="M43" s="12" t="s">
        <v>19</v>
      </c>
      <c r="N43" s="49">
        <f>L43</f>
        <v>97</v>
      </c>
      <c r="O43" s="12" t="s">
        <v>19</v>
      </c>
      <c r="P43" s="49"/>
      <c r="Q43" s="12"/>
      <c r="R43" s="21"/>
      <c r="S43" s="12"/>
      <c r="U43" s="27" t="s">
        <v>137</v>
      </c>
      <c r="V43" s="61">
        <f>MROUND(P54*0.6,1)</f>
        <v>98</v>
      </c>
      <c r="W43" s="16" t="s">
        <v>19</v>
      </c>
      <c r="X43" s="51">
        <f>V43</f>
        <v>98</v>
      </c>
      <c r="Y43" s="16" t="s">
        <v>19</v>
      </c>
      <c r="Z43" s="51"/>
      <c r="AA43" s="16"/>
      <c r="AB43" s="32"/>
      <c r="AC43" s="17"/>
      <c r="AE43" s="120" t="s">
        <v>137</v>
      </c>
      <c r="AF43" s="122">
        <f>MROUND(Z54*0.6,1)</f>
        <v>98</v>
      </c>
      <c r="AG43" s="12" t="s">
        <v>19</v>
      </c>
      <c r="AH43" s="49">
        <f>AF43</f>
        <v>98</v>
      </c>
      <c r="AI43" s="12" t="s">
        <v>19</v>
      </c>
      <c r="AJ43" s="49"/>
      <c r="AK43" s="12"/>
      <c r="AL43" s="21"/>
      <c r="AM43" s="15"/>
    </row>
    <row r="44" spans="1:39" ht="15" thickBot="1" x14ac:dyDescent="0.35"/>
    <row r="45" spans="1:39" ht="16.8" thickTop="1" thickBot="1" x14ac:dyDescent="0.35">
      <c r="A45" s="101" t="s">
        <v>136</v>
      </c>
      <c r="B45" s="1"/>
      <c r="C45" s="8"/>
      <c r="D45" s="8"/>
      <c r="E45" s="8"/>
      <c r="F45" s="8"/>
      <c r="G45" s="8"/>
      <c r="H45" s="8"/>
      <c r="I45" s="8"/>
      <c r="K45" s="101" t="s">
        <v>136</v>
      </c>
      <c r="L45" s="1"/>
      <c r="M45" s="8"/>
      <c r="N45" s="8"/>
      <c r="O45" s="8"/>
      <c r="P45" s="8"/>
      <c r="Q45" s="8"/>
      <c r="R45" s="8"/>
      <c r="S45" s="8"/>
      <c r="U45" s="101" t="s">
        <v>136</v>
      </c>
      <c r="V45" s="1"/>
      <c r="W45" s="8"/>
      <c r="X45" s="8"/>
      <c r="Y45" s="8"/>
      <c r="Z45" s="8"/>
      <c r="AA45" s="8"/>
      <c r="AB45" s="8"/>
      <c r="AC45" s="8"/>
      <c r="AE45" s="101" t="s">
        <v>136</v>
      </c>
      <c r="AF45" s="1"/>
      <c r="AG45" s="8"/>
      <c r="AH45" s="8"/>
      <c r="AI45" s="8"/>
      <c r="AJ45" s="8"/>
      <c r="AK45" s="8"/>
      <c r="AL45" s="8"/>
      <c r="AM45" s="8"/>
    </row>
    <row r="46" spans="1:39" x14ac:dyDescent="0.3">
      <c r="A46" s="94" t="s">
        <v>176</v>
      </c>
      <c r="B46" s="22" t="s">
        <v>34</v>
      </c>
      <c r="C46" s="103" t="s">
        <v>35</v>
      </c>
      <c r="D46" s="13" t="s">
        <v>36</v>
      </c>
      <c r="E46" s="103" t="s">
        <v>37</v>
      </c>
      <c r="F46" s="14"/>
      <c r="G46" s="102"/>
      <c r="H46" s="13"/>
      <c r="I46" s="14"/>
      <c r="K46" s="94" t="s">
        <v>176</v>
      </c>
      <c r="L46" s="22" t="s">
        <v>34</v>
      </c>
      <c r="M46" s="103" t="s">
        <v>35</v>
      </c>
      <c r="N46" s="13" t="s">
        <v>36</v>
      </c>
      <c r="O46" s="103" t="s">
        <v>37</v>
      </c>
      <c r="P46" s="14"/>
      <c r="Q46" s="107"/>
      <c r="R46" s="13"/>
      <c r="S46" s="104"/>
      <c r="U46" s="94" t="s">
        <v>176</v>
      </c>
      <c r="V46" s="22" t="s">
        <v>34</v>
      </c>
      <c r="W46" s="103" t="s">
        <v>35</v>
      </c>
      <c r="X46" s="13" t="s">
        <v>36</v>
      </c>
      <c r="Y46" s="103" t="s">
        <v>37</v>
      </c>
      <c r="Z46" s="14"/>
      <c r="AA46" s="107"/>
      <c r="AB46" s="13"/>
      <c r="AC46" s="104"/>
      <c r="AE46" s="94" t="s">
        <v>176</v>
      </c>
      <c r="AF46" s="22" t="s">
        <v>34</v>
      </c>
      <c r="AG46" s="103" t="s">
        <v>35</v>
      </c>
      <c r="AH46" s="13" t="s">
        <v>36</v>
      </c>
      <c r="AI46" s="103" t="s">
        <v>37</v>
      </c>
      <c r="AJ46" s="14"/>
      <c r="AK46" s="102"/>
      <c r="AL46" s="13"/>
      <c r="AM46" s="14"/>
    </row>
    <row r="47" spans="1:39" x14ac:dyDescent="0.3">
      <c r="A47" s="95" t="s">
        <v>177</v>
      </c>
      <c r="B47" s="49"/>
      <c r="C47" s="12" t="s">
        <v>18</v>
      </c>
      <c r="D47" s="12"/>
      <c r="E47" s="12"/>
      <c r="F47" s="15"/>
      <c r="G47" s="99"/>
      <c r="H47" s="12"/>
      <c r="I47" s="15"/>
      <c r="K47" s="95" t="s">
        <v>177</v>
      </c>
      <c r="L47" s="49"/>
      <c r="M47" s="12" t="s">
        <v>18</v>
      </c>
      <c r="N47" s="12"/>
      <c r="O47" s="12"/>
      <c r="P47" s="15"/>
      <c r="Q47" s="108"/>
      <c r="R47" s="12"/>
      <c r="S47" s="105"/>
      <c r="U47" s="95" t="s">
        <v>177</v>
      </c>
      <c r="V47" s="49"/>
      <c r="W47" s="12" t="s">
        <v>18</v>
      </c>
      <c r="X47" s="12"/>
      <c r="Y47" s="12"/>
      <c r="Z47" s="15"/>
      <c r="AA47" s="108"/>
      <c r="AB47" s="12"/>
      <c r="AC47" s="105"/>
      <c r="AE47" s="95" t="s">
        <v>177</v>
      </c>
      <c r="AF47" s="49"/>
      <c r="AG47" s="12" t="s">
        <v>18</v>
      </c>
      <c r="AH47" s="12"/>
      <c r="AI47" s="12"/>
      <c r="AJ47" s="15"/>
      <c r="AK47" s="99"/>
      <c r="AL47" s="12"/>
      <c r="AM47" s="15"/>
    </row>
    <row r="48" spans="1:39" ht="15" thickBot="1" x14ac:dyDescent="0.35">
      <c r="A48" s="96" t="s">
        <v>178</v>
      </c>
      <c r="B48" s="51"/>
      <c r="C48" s="16"/>
      <c r="D48" s="16"/>
      <c r="E48" s="16"/>
      <c r="F48" s="17"/>
      <c r="G48" s="100"/>
      <c r="H48" s="16"/>
      <c r="I48" s="17"/>
      <c r="K48" s="96" t="s">
        <v>178</v>
      </c>
      <c r="L48" s="51"/>
      <c r="M48" s="16"/>
      <c r="N48" s="16"/>
      <c r="O48" s="16"/>
      <c r="P48" s="17"/>
      <c r="Q48" s="109"/>
      <c r="R48" s="16"/>
      <c r="S48" s="106"/>
      <c r="U48" s="96" t="s">
        <v>178</v>
      </c>
      <c r="V48" s="51"/>
      <c r="W48" s="16"/>
      <c r="X48" s="16"/>
      <c r="Y48" s="16"/>
      <c r="Z48" s="17"/>
      <c r="AA48" s="109"/>
      <c r="AB48" s="16"/>
      <c r="AC48" s="106"/>
      <c r="AE48" s="96" t="s">
        <v>178</v>
      </c>
      <c r="AF48" s="51"/>
      <c r="AG48" s="16"/>
      <c r="AH48" s="16"/>
      <c r="AI48" s="16"/>
      <c r="AJ48" s="17"/>
      <c r="AK48" s="100"/>
      <c r="AL48" s="16"/>
      <c r="AM48" s="17"/>
    </row>
    <row r="49" spans="1:38" ht="15" thickBot="1" x14ac:dyDescent="0.35"/>
    <row r="50" spans="1:38" ht="18.600000000000001" thickBot="1" x14ac:dyDescent="0.4">
      <c r="A50" s="2"/>
      <c r="B50" s="40"/>
      <c r="C50" s="29"/>
      <c r="D50" s="39" t="s">
        <v>144</v>
      </c>
      <c r="E50" s="29"/>
      <c r="F50" s="30"/>
      <c r="G50" s="8"/>
      <c r="K50" s="2"/>
      <c r="L50" s="40"/>
      <c r="M50" s="29"/>
      <c r="N50" s="39" t="s">
        <v>146</v>
      </c>
      <c r="O50" s="29"/>
      <c r="P50" s="30"/>
      <c r="Q50" s="8"/>
      <c r="U50" s="2"/>
      <c r="V50" s="40"/>
      <c r="W50" s="29"/>
      <c r="X50" s="39" t="s">
        <v>147</v>
      </c>
      <c r="Y50" s="29"/>
      <c r="Z50" s="30"/>
      <c r="AA50" s="8"/>
      <c r="AE50" s="2"/>
      <c r="AF50" s="40"/>
      <c r="AG50" s="29"/>
      <c r="AH50" s="39" t="s">
        <v>148</v>
      </c>
      <c r="AI50" s="29"/>
      <c r="AJ50" s="30"/>
      <c r="AK50" s="8"/>
    </row>
    <row r="51" spans="1:38" ht="16.2" thickBot="1" x14ac:dyDescent="0.35">
      <c r="A51" s="41" t="s">
        <v>1</v>
      </c>
      <c r="B51" s="66" t="s">
        <v>33</v>
      </c>
      <c r="C51" s="37"/>
      <c r="D51" s="38"/>
      <c r="E51" s="38"/>
      <c r="F51" s="67" t="s">
        <v>155</v>
      </c>
      <c r="G51" s="68"/>
      <c r="K51" s="41" t="s">
        <v>1</v>
      </c>
      <c r="L51" s="66" t="s">
        <v>33</v>
      </c>
      <c r="M51" s="37"/>
      <c r="N51" s="38"/>
      <c r="O51" s="38"/>
      <c r="P51" s="67" t="s">
        <v>155</v>
      </c>
      <c r="Q51" s="68"/>
      <c r="U51" s="41" t="s">
        <v>1</v>
      </c>
      <c r="V51" s="66" t="s">
        <v>33</v>
      </c>
      <c r="W51" s="37"/>
      <c r="X51" s="38"/>
      <c r="Y51" s="38"/>
      <c r="Z51" s="67" t="s">
        <v>155</v>
      </c>
      <c r="AA51" s="68"/>
      <c r="AE51" s="41" t="s">
        <v>1</v>
      </c>
      <c r="AF51" s="66" t="s">
        <v>33</v>
      </c>
      <c r="AG51" s="37"/>
      <c r="AH51" s="38"/>
      <c r="AI51" s="38"/>
      <c r="AJ51" s="67" t="s">
        <v>155</v>
      </c>
      <c r="AK51" s="68"/>
    </row>
    <row r="52" spans="1:38" ht="16.2" thickBot="1" x14ac:dyDescent="0.35">
      <c r="A52" s="73" t="s">
        <v>64</v>
      </c>
      <c r="B52" s="248" t="s">
        <v>12</v>
      </c>
      <c r="C52" s="74" t="s">
        <v>70</v>
      </c>
      <c r="D52" s="75"/>
      <c r="E52" s="75"/>
      <c r="F52" s="76">
        <f>MROUND(IF(B52="1-4", Personalizacion!B8*0.97,IF(B52="5-6", Personalizacion!B8*1,IF(B52="7-8", Personalizacion!B8*1.015,IF(B52="9-10", Personalizacion!B8*1.03,IF(B52="11+", Personalizacion!B8*1.045))))),1)</f>
        <v>116</v>
      </c>
      <c r="G52" s="82"/>
      <c r="H52" s="8"/>
      <c r="K52" s="73" t="s">
        <v>64</v>
      </c>
      <c r="L52" s="248" t="s">
        <v>13</v>
      </c>
      <c r="M52" s="74" t="s">
        <v>70</v>
      </c>
      <c r="N52" s="75"/>
      <c r="O52" s="75"/>
      <c r="P52" s="76">
        <f>MROUND(IF(L52="1-4", F52*0.97,IF(L52="5-6", F52*1,IF(L52="7-8", F52*1.015,IF(L52="9-10", F52*1.03,IF(L52="11+", F52*1.045))))),1)</f>
        <v>116</v>
      </c>
      <c r="Q52" s="82"/>
      <c r="R52" s="8"/>
      <c r="U52" s="73" t="s">
        <v>64</v>
      </c>
      <c r="V52" s="248" t="s">
        <v>14</v>
      </c>
      <c r="W52" s="74" t="s">
        <v>70</v>
      </c>
      <c r="X52" s="75"/>
      <c r="Y52" s="75"/>
      <c r="Z52" s="76">
        <f>MROUND(IF(V52="1-4", P52*0.97,IF(V52="5-6", P52*1,IF(V52="7-8", P52*1.015,IF(V52="9-10", P52*1.03,IF(V52="11+", P52*1.045))))),1)</f>
        <v>118</v>
      </c>
      <c r="AA52" s="82"/>
      <c r="AB52" s="8"/>
      <c r="AE52" s="73" t="s">
        <v>64</v>
      </c>
      <c r="AF52" s="248" t="s">
        <v>14</v>
      </c>
      <c r="AG52" s="74" t="s">
        <v>70</v>
      </c>
      <c r="AH52" s="75"/>
      <c r="AI52" s="75"/>
      <c r="AJ52" s="76">
        <f>MROUND(IF(AF52="1-4", Z52*0.97,IF(AF52="5-6", Z52*1,IF(AF52="7-8", Z52*1.015,IF(AF52="9-10", Z52*1.03,IF(AF52="11+", Z52*1.045))))),1)</f>
        <v>120</v>
      </c>
      <c r="AK52" s="82"/>
      <c r="AL52" s="8"/>
    </row>
    <row r="53" spans="1:38" ht="16.2" thickBot="1" x14ac:dyDescent="0.35">
      <c r="A53" s="83" t="s">
        <v>55</v>
      </c>
      <c r="B53" s="249" t="s">
        <v>15</v>
      </c>
      <c r="C53" s="69" t="s">
        <v>70</v>
      </c>
      <c r="D53" s="70"/>
      <c r="E53" s="72"/>
      <c r="F53" s="71">
        <f>MROUND(IF(B53="1-4", Personalizacion!B9*0.97,IF(B53="5-6", Personalizacion!B9*1,IF(B53="7-8", Personalizacion!B9*1.015,IF(B53="9-10", Personalizacion!B9*1.03,IF(B53="11+", Personalizacion!B9*1.045))))),1)</f>
        <v>103</v>
      </c>
      <c r="G53" s="84"/>
      <c r="H53" s="8"/>
      <c r="K53" s="83" t="s">
        <v>55</v>
      </c>
      <c r="L53" s="249" t="s">
        <v>14</v>
      </c>
      <c r="M53" s="69" t="s">
        <v>70</v>
      </c>
      <c r="N53" s="70"/>
      <c r="O53" s="72"/>
      <c r="P53" s="76">
        <f>MROUND(IF(L53="1-4", F53*0.97,IF(L53="5-6", F53*1,IF(L53="7-8", F53*1.015,IF(L53="9-10", F53*1.03,IF(L53="11+", F53*1.045))))),1)</f>
        <v>105</v>
      </c>
      <c r="Q53" s="84"/>
      <c r="R53" s="8"/>
      <c r="U53" s="83" t="s">
        <v>55</v>
      </c>
      <c r="V53" s="249" t="s">
        <v>13</v>
      </c>
      <c r="W53" s="69" t="s">
        <v>70</v>
      </c>
      <c r="X53" s="70"/>
      <c r="Y53" s="72"/>
      <c r="Z53" s="76">
        <f>MROUND(IF(V53="1-4", P53*0.97,IF(V53="5-6", P53*1,IF(V53="7-8", P53*1.015,IF(V53="9-10", P53*1.03,IF(V53="11+", P53*1.045))))),1)</f>
        <v>105</v>
      </c>
      <c r="AA53" s="84"/>
      <c r="AB53" s="8"/>
      <c r="AE53" s="83" t="s">
        <v>55</v>
      </c>
      <c r="AF53" s="249" t="s">
        <v>13</v>
      </c>
      <c r="AG53" s="69" t="s">
        <v>70</v>
      </c>
      <c r="AH53" s="70"/>
      <c r="AI53" s="72"/>
      <c r="AJ53" s="76">
        <f>MROUND(IF(AF53="1-4", Z53*0.97,IF(AF53="5-6", Z53*1,IF(AF53="7-8", Z53*1.015,IF(AF53="9-10", Z53*1.03,IF(AF53="11+", Z53*1.045))))),1)</f>
        <v>105</v>
      </c>
      <c r="AK53" s="84"/>
      <c r="AL53" s="8"/>
    </row>
    <row r="54" spans="1:38" ht="16.2" thickBot="1" x14ac:dyDescent="0.35">
      <c r="A54" s="77" t="s">
        <v>56</v>
      </c>
      <c r="B54" s="250" t="s">
        <v>14</v>
      </c>
      <c r="C54" s="78" t="s">
        <v>70</v>
      </c>
      <c r="D54" s="79"/>
      <c r="E54" s="79"/>
      <c r="F54" s="80">
        <f>MROUND(IF(B54="1-4", Personalizacion!B10*0.97,IF(B54="5-6", Personalizacion!B10*1,IF(B54="7-8", Personalizacion!B10*1.015,IF(B54="9-10", Personalizacion!B10*1.03,IF(B54="11+", Personalizacion!B10*1.045))))),1)</f>
        <v>162</v>
      </c>
      <c r="G54" s="81"/>
      <c r="K54" s="77" t="s">
        <v>56</v>
      </c>
      <c r="L54" s="250" t="s">
        <v>14</v>
      </c>
      <c r="M54" s="78" t="s">
        <v>70</v>
      </c>
      <c r="N54" s="79"/>
      <c r="O54" s="79"/>
      <c r="P54" s="76">
        <f>MROUND(IF(L54="1-4", F54*0.97,IF(L54="5-6", F54*1,IF(L54="7-8", F54*1.015,IF(L54="9-10", F54*1.03,IF(L54="11+", F54*1.045))))),1)</f>
        <v>164</v>
      </c>
      <c r="Q54" s="81"/>
      <c r="U54" s="77" t="s">
        <v>56</v>
      </c>
      <c r="V54" s="250" t="s">
        <v>13</v>
      </c>
      <c r="W54" s="78" t="s">
        <v>70</v>
      </c>
      <c r="X54" s="79"/>
      <c r="Y54" s="79"/>
      <c r="Z54" s="76">
        <f>MROUND(IF(V54="1-4", P54*0.97,IF(V54="5-6", P54*1,IF(V54="7-8", P54*1.015,IF(V54="9-10", P54*1.03,IF(V54="11+", P54*1.045))))),1)</f>
        <v>164</v>
      </c>
      <c r="AA54" s="81"/>
      <c r="AE54" s="77" t="s">
        <v>56</v>
      </c>
      <c r="AF54" s="250" t="s">
        <v>13</v>
      </c>
      <c r="AG54" s="78" t="s">
        <v>70</v>
      </c>
      <c r="AH54" s="79"/>
      <c r="AI54" s="79"/>
      <c r="AJ54" s="76">
        <f>MROUND(IF(AF54="1-4", Z54*0.97,IF(AF54="5-6", Z54*1,IF(AF54="7-8", Z54*1.015,IF(AF54="9-10", Z54*1.03,IF(AF54="11+", Z54*1.045))))),1)</f>
        <v>164</v>
      </c>
      <c r="AK54" s="81"/>
    </row>
    <row r="57" spans="1:38" x14ac:dyDescent="0.3">
      <c r="A57" s="58"/>
    </row>
    <row r="63" spans="1:38" x14ac:dyDescent="0.3">
      <c r="G63" s="85"/>
    </row>
  </sheetData>
  <sheetProtection selectLockedCells="1"/>
  <dataValidations count="1">
    <dataValidation type="list" allowBlank="1" showInputMessage="1" showErrorMessage="1" sqref="B52:B54 L52:L54 V52:V54 AF52:AF54" xr:uid="{00000000-0002-0000-0200-000000000000}">
      <formula1>numberofreps</formula1>
    </dataValidation>
  </dataValidations>
  <pageMargins left="0.7" right="0.7" top="0.75" bottom="0.75" header="0.3" footer="0.3"/>
  <pageSetup scale="2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65"/>
  <sheetViews>
    <sheetView zoomScale="85" zoomScaleNormal="85" workbookViewId="0">
      <selection activeCell="B5" sqref="B5"/>
    </sheetView>
  </sheetViews>
  <sheetFormatPr baseColWidth="10" defaultColWidth="9.109375" defaultRowHeight="14.4" x14ac:dyDescent="0.3"/>
  <cols>
    <col min="1" max="1" width="28.33203125" bestFit="1" customWidth="1"/>
    <col min="2" max="2" width="6.6640625" bestFit="1" customWidth="1"/>
    <col min="3" max="3" width="9.6640625" customWidth="1"/>
    <col min="4" max="4" width="7.33203125" customWidth="1"/>
    <col min="5" max="5" width="10.33203125" customWidth="1"/>
    <col min="6" max="6" width="35.109375" bestFit="1" customWidth="1"/>
    <col min="7" max="7" width="9.109375" customWidth="1"/>
    <col min="8" max="8" width="7.44140625" customWidth="1"/>
    <col min="9" max="9" width="6.109375" customWidth="1"/>
    <col min="10" max="10" width="3.88671875" customWidth="1"/>
    <col min="11" max="11" width="28.33203125" bestFit="1" customWidth="1"/>
    <col min="12" max="12" width="7.33203125" customWidth="1"/>
    <col min="13" max="13" width="10.33203125" customWidth="1"/>
    <col min="14" max="14" width="7.33203125" customWidth="1"/>
    <col min="15" max="15" width="9.88671875" customWidth="1"/>
    <col min="16" max="16" width="35.109375" bestFit="1" customWidth="1"/>
    <col min="17" max="17" width="10.5546875" customWidth="1"/>
    <col min="18" max="18" width="7.6640625" customWidth="1"/>
    <col min="19" max="19" width="5.6640625" customWidth="1"/>
    <col min="20" max="20" width="2.6640625" customWidth="1"/>
    <col min="21" max="21" width="27.33203125" bestFit="1" customWidth="1"/>
    <col min="22" max="22" width="9.33203125" bestFit="1" customWidth="1"/>
    <col min="23" max="23" width="9.88671875" customWidth="1"/>
    <col min="25" max="25" width="9.88671875" customWidth="1"/>
    <col min="26" max="26" width="35.109375" bestFit="1" customWidth="1"/>
    <col min="27" max="27" width="8.88671875" customWidth="1"/>
    <col min="28" max="28" width="7.33203125" customWidth="1"/>
    <col min="29" max="29" width="5.6640625" customWidth="1"/>
    <col min="30" max="30" width="3.33203125" customWidth="1"/>
    <col min="31" max="31" width="27.33203125" bestFit="1" customWidth="1"/>
    <col min="33" max="33" width="9.6640625" customWidth="1"/>
    <col min="36" max="36" width="35.109375" bestFit="1" customWidth="1"/>
    <col min="37" max="37" width="10" customWidth="1"/>
    <col min="38" max="38" width="7.33203125" customWidth="1"/>
  </cols>
  <sheetData>
    <row r="1" spans="1:39" ht="18.600000000000001" thickBot="1" x14ac:dyDescent="0.4">
      <c r="A1" s="31" t="s">
        <v>116</v>
      </c>
      <c r="B1" s="23"/>
      <c r="C1" s="24"/>
      <c r="D1" s="24"/>
      <c r="E1" s="24"/>
      <c r="F1" s="24"/>
      <c r="G1" s="24"/>
      <c r="H1" s="24"/>
      <c r="I1" s="24"/>
      <c r="K1" s="31" t="s">
        <v>117</v>
      </c>
      <c r="L1" s="23"/>
      <c r="M1" s="24"/>
      <c r="N1" s="24"/>
      <c r="O1" s="24"/>
      <c r="P1" s="24"/>
      <c r="Q1" s="24"/>
      <c r="R1" s="24"/>
      <c r="S1" s="24"/>
      <c r="U1" s="31" t="s">
        <v>118</v>
      </c>
      <c r="V1" s="23"/>
      <c r="W1" s="24"/>
      <c r="X1" s="24"/>
      <c r="Y1" s="24"/>
      <c r="Z1" s="24"/>
      <c r="AA1" s="24"/>
      <c r="AB1" s="24"/>
      <c r="AC1" s="24"/>
      <c r="AE1" s="31" t="s">
        <v>119</v>
      </c>
      <c r="AF1" s="23"/>
      <c r="AG1" s="24"/>
      <c r="AH1" s="24"/>
      <c r="AI1" s="24"/>
      <c r="AJ1" s="24"/>
      <c r="AK1" s="24"/>
      <c r="AL1" s="24"/>
      <c r="AM1" s="24"/>
    </row>
    <row r="2" spans="1:39" ht="48" thickTop="1" thickBot="1" x14ac:dyDescent="0.35">
      <c r="A2" s="110" t="s">
        <v>133</v>
      </c>
      <c r="B2" s="23"/>
      <c r="C2" s="24"/>
      <c r="D2" s="24"/>
      <c r="E2" s="24"/>
      <c r="F2" s="24"/>
      <c r="G2" s="24"/>
      <c r="H2" s="24"/>
      <c r="I2" s="24"/>
      <c r="K2" s="110" t="s">
        <v>133</v>
      </c>
      <c r="L2" s="23"/>
      <c r="M2" s="24"/>
      <c r="N2" s="24"/>
      <c r="O2" s="24"/>
      <c r="P2" s="24"/>
      <c r="Q2" s="24"/>
      <c r="R2" s="24"/>
      <c r="S2" s="24"/>
      <c r="U2" s="110" t="s">
        <v>133</v>
      </c>
      <c r="V2" s="23"/>
      <c r="W2" s="24"/>
      <c r="X2" s="24"/>
      <c r="Y2" s="24"/>
      <c r="Z2" s="24"/>
      <c r="AA2" s="24"/>
      <c r="AB2" s="24"/>
      <c r="AC2" s="24"/>
      <c r="AE2" s="110" t="s">
        <v>133</v>
      </c>
      <c r="AF2" s="23"/>
      <c r="AG2" s="24"/>
      <c r="AH2" s="24"/>
      <c r="AI2" s="24"/>
      <c r="AJ2" s="24"/>
      <c r="AK2" s="24"/>
      <c r="AL2" s="24"/>
      <c r="AM2" s="24"/>
    </row>
    <row r="3" spans="1:39" ht="16.8" thickTop="1" thickBot="1" x14ac:dyDescent="0.35">
      <c r="A3" s="20"/>
      <c r="B3" s="53" t="s">
        <v>128</v>
      </c>
      <c r="C3" s="54"/>
      <c r="D3" s="55" t="s">
        <v>129</v>
      </c>
      <c r="E3" s="54"/>
      <c r="F3" s="55" t="s">
        <v>130</v>
      </c>
      <c r="G3" s="54"/>
      <c r="H3" s="55" t="s">
        <v>131</v>
      </c>
      <c r="I3" s="52"/>
      <c r="K3" s="20"/>
      <c r="L3" s="53" t="s">
        <v>128</v>
      </c>
      <c r="M3" s="54"/>
      <c r="N3" s="55" t="s">
        <v>129</v>
      </c>
      <c r="O3" s="54"/>
      <c r="P3" s="55" t="s">
        <v>130</v>
      </c>
      <c r="Q3" s="54"/>
      <c r="R3" s="55" t="s">
        <v>131</v>
      </c>
      <c r="S3" s="52"/>
      <c r="U3" s="20"/>
      <c r="V3" s="53" t="s">
        <v>128</v>
      </c>
      <c r="W3" s="54"/>
      <c r="X3" s="55" t="s">
        <v>129</v>
      </c>
      <c r="Y3" s="54"/>
      <c r="Z3" s="55" t="s">
        <v>130</v>
      </c>
      <c r="AA3" s="54"/>
      <c r="AB3" s="55" t="s">
        <v>131</v>
      </c>
      <c r="AC3" s="52"/>
      <c r="AE3" s="20"/>
      <c r="AF3" s="53" t="s">
        <v>128</v>
      </c>
      <c r="AG3" s="54"/>
      <c r="AH3" s="55" t="s">
        <v>129</v>
      </c>
      <c r="AI3" s="54"/>
      <c r="AJ3" s="55" t="s">
        <v>130</v>
      </c>
      <c r="AK3" s="54"/>
      <c r="AL3" s="55" t="s">
        <v>131</v>
      </c>
      <c r="AM3" s="52"/>
    </row>
    <row r="4" spans="1:39" x14ac:dyDescent="0.3">
      <c r="A4" s="112" t="s">
        <v>55</v>
      </c>
      <c r="B4" s="59">
        <f>MROUND('Fase 1 Vol'!AJ53*0.753,1)</f>
        <v>79</v>
      </c>
      <c r="C4" s="13" t="s">
        <v>18</v>
      </c>
      <c r="D4" s="59">
        <f>B4</f>
        <v>79</v>
      </c>
      <c r="E4" s="13" t="s">
        <v>18</v>
      </c>
      <c r="F4" s="59">
        <f>MROUND('Fase 1 Vol'!AJ53*0.74,1)</f>
        <v>78</v>
      </c>
      <c r="G4" s="13" t="s">
        <v>11</v>
      </c>
      <c r="H4" s="97"/>
      <c r="I4" s="14"/>
      <c r="K4" s="112" t="s">
        <v>55</v>
      </c>
      <c r="L4" s="59">
        <f>MROUND(F54*0.753,1)</f>
        <v>81</v>
      </c>
      <c r="M4" s="13" t="s">
        <v>18</v>
      </c>
      <c r="N4" s="50">
        <f>L4</f>
        <v>81</v>
      </c>
      <c r="O4" s="13" t="s">
        <v>18</v>
      </c>
      <c r="P4" s="59">
        <f>MROUND(F54*0.74,1)</f>
        <v>79</v>
      </c>
      <c r="Q4" s="14" t="s">
        <v>11</v>
      </c>
      <c r="R4" s="97"/>
      <c r="S4" s="13"/>
      <c r="U4" s="112" t="s">
        <v>55</v>
      </c>
      <c r="V4" s="59">
        <f>MROUND(P54*0.753,1)</f>
        <v>82</v>
      </c>
      <c r="W4" s="13" t="s">
        <v>18</v>
      </c>
      <c r="X4" s="50">
        <f>V4</f>
        <v>82</v>
      </c>
      <c r="Y4" s="13" t="s">
        <v>18</v>
      </c>
      <c r="Z4" s="59">
        <f>MROUND(P54*0.74,1)</f>
        <v>81</v>
      </c>
      <c r="AA4" s="13" t="s">
        <v>11</v>
      </c>
      <c r="AB4" s="22"/>
      <c r="AC4" s="14"/>
      <c r="AE4" s="112" t="s">
        <v>55</v>
      </c>
      <c r="AF4" s="59">
        <f>MROUND(Z54*0.78,1)</f>
        <v>85</v>
      </c>
      <c r="AG4" s="13" t="s">
        <v>19</v>
      </c>
      <c r="AH4" s="50">
        <f>AF4</f>
        <v>85</v>
      </c>
      <c r="AI4" s="13" t="s">
        <v>19</v>
      </c>
      <c r="AJ4" s="50">
        <f>AH4</f>
        <v>85</v>
      </c>
      <c r="AK4" s="13" t="s">
        <v>19</v>
      </c>
      <c r="AL4" s="59">
        <f>MROUND(Z54*0.74,1)</f>
        <v>81</v>
      </c>
      <c r="AM4" s="14" t="s">
        <v>11</v>
      </c>
    </row>
    <row r="5" spans="1:39" x14ac:dyDescent="0.3">
      <c r="A5" s="113" t="s">
        <v>124</v>
      </c>
      <c r="B5" s="60">
        <f>MROUND('Fase 1 Vol'!AJ53*0.6,1)</f>
        <v>63</v>
      </c>
      <c r="C5" s="12" t="s">
        <v>19</v>
      </c>
      <c r="D5" s="21">
        <f>B5</f>
        <v>63</v>
      </c>
      <c r="E5" s="12" t="s">
        <v>19</v>
      </c>
      <c r="F5" s="21"/>
      <c r="G5" s="15"/>
      <c r="H5" s="98"/>
      <c r="I5" s="15"/>
      <c r="K5" s="113" t="s">
        <v>124</v>
      </c>
      <c r="L5" s="60">
        <f>MROUND(F54*0.6,1)</f>
        <v>64</v>
      </c>
      <c r="M5" s="12" t="s">
        <v>19</v>
      </c>
      <c r="N5" s="21">
        <f>L5</f>
        <v>64</v>
      </c>
      <c r="O5" s="12" t="s">
        <v>19</v>
      </c>
      <c r="P5" s="21"/>
      <c r="Q5" s="15"/>
      <c r="R5" s="98"/>
      <c r="S5" s="12"/>
      <c r="U5" s="113" t="s">
        <v>124</v>
      </c>
      <c r="V5" s="60">
        <f>MROUND(P54*0.6,1)</f>
        <v>65</v>
      </c>
      <c r="W5" s="12" t="s">
        <v>19</v>
      </c>
      <c r="X5" s="21">
        <f>V5</f>
        <v>65</v>
      </c>
      <c r="Y5" s="12" t="s">
        <v>19</v>
      </c>
      <c r="Z5" s="21"/>
      <c r="AA5" s="12"/>
      <c r="AB5" s="21"/>
      <c r="AC5" s="15"/>
      <c r="AE5" s="113" t="s">
        <v>124</v>
      </c>
      <c r="AF5" s="60">
        <f>MROUND(Z54*0.6,1)</f>
        <v>65</v>
      </c>
      <c r="AG5" s="12" t="s">
        <v>19</v>
      </c>
      <c r="AH5" s="21">
        <f>AF5</f>
        <v>65</v>
      </c>
      <c r="AI5" s="12" t="s">
        <v>19</v>
      </c>
      <c r="AJ5" s="21"/>
      <c r="AK5" s="12"/>
      <c r="AL5" s="21"/>
      <c r="AM5" s="15"/>
    </row>
    <row r="6" spans="1:39" x14ac:dyDescent="0.3">
      <c r="A6" s="113" t="str">
        <f>Seleccion!C27</f>
        <v>Fondos</v>
      </c>
      <c r="B6" s="60"/>
      <c r="C6" s="12" t="s">
        <v>6</v>
      </c>
      <c r="D6" s="12"/>
      <c r="E6" s="12" t="s">
        <v>6</v>
      </c>
      <c r="F6" s="12"/>
      <c r="G6" s="15"/>
      <c r="H6" s="99"/>
      <c r="I6" s="15"/>
      <c r="K6" s="113" t="str">
        <f>A6</f>
        <v>Fondos</v>
      </c>
      <c r="L6" s="60"/>
      <c r="M6" s="12" t="s">
        <v>6</v>
      </c>
      <c r="N6" s="12"/>
      <c r="O6" s="12" t="s">
        <v>6</v>
      </c>
      <c r="P6" s="12"/>
      <c r="Q6" s="15"/>
      <c r="R6" s="99"/>
      <c r="S6" s="12"/>
      <c r="U6" s="113" t="str">
        <f>K6</f>
        <v>Fondos</v>
      </c>
      <c r="V6" s="60"/>
      <c r="W6" s="12" t="s">
        <v>6</v>
      </c>
      <c r="X6" s="12"/>
      <c r="Y6" s="12" t="s">
        <v>6</v>
      </c>
      <c r="Z6" s="12"/>
      <c r="AA6" s="12"/>
      <c r="AB6" s="12"/>
      <c r="AC6" s="15"/>
      <c r="AE6" s="113" t="str">
        <f>U6</f>
        <v>Fondos</v>
      </c>
      <c r="AF6" s="60"/>
      <c r="AG6" s="12" t="s">
        <v>6</v>
      </c>
      <c r="AH6" s="12"/>
      <c r="AI6" s="12"/>
      <c r="AJ6" s="12"/>
      <c r="AK6" s="12"/>
      <c r="AL6" s="12"/>
      <c r="AM6" s="15"/>
    </row>
    <row r="7" spans="1:39" x14ac:dyDescent="0.3">
      <c r="A7" s="113" t="str">
        <f>Seleccion!C28</f>
        <v>Press militar con mancuernas</v>
      </c>
      <c r="B7" s="60"/>
      <c r="C7" s="12" t="s">
        <v>6</v>
      </c>
      <c r="D7" s="12"/>
      <c r="E7" s="12" t="s">
        <v>6</v>
      </c>
      <c r="F7" s="12"/>
      <c r="G7" s="15"/>
      <c r="H7" s="99"/>
      <c r="I7" s="15"/>
      <c r="K7" s="113" t="str">
        <f>A7</f>
        <v>Press militar con mancuernas</v>
      </c>
      <c r="L7" s="60"/>
      <c r="M7" s="12" t="s">
        <v>6</v>
      </c>
      <c r="N7" s="12"/>
      <c r="O7" s="12" t="s">
        <v>6</v>
      </c>
      <c r="P7" s="12"/>
      <c r="Q7" s="15"/>
      <c r="R7" s="99"/>
      <c r="S7" s="12"/>
      <c r="U7" s="113" t="str">
        <f>K7</f>
        <v>Press militar con mancuernas</v>
      </c>
      <c r="V7" s="60"/>
      <c r="W7" s="12" t="s">
        <v>6</v>
      </c>
      <c r="X7" s="12"/>
      <c r="Y7" s="12" t="s">
        <v>6</v>
      </c>
      <c r="Z7" s="12"/>
      <c r="AA7" s="12"/>
      <c r="AB7" s="12"/>
      <c r="AC7" s="15"/>
      <c r="AE7" s="113" t="str">
        <f>U7</f>
        <v>Press militar con mancuernas</v>
      </c>
      <c r="AF7" s="60"/>
      <c r="AG7" s="12" t="s">
        <v>6</v>
      </c>
      <c r="AH7" s="12"/>
      <c r="AI7" s="12"/>
      <c r="AJ7" s="12"/>
      <c r="AK7" s="12"/>
      <c r="AL7" s="12"/>
      <c r="AM7" s="15"/>
    </row>
    <row r="8" spans="1:39" x14ac:dyDescent="0.3">
      <c r="A8" s="113" t="s">
        <v>183</v>
      </c>
      <c r="B8" s="60"/>
      <c r="C8" s="12" t="s">
        <v>51</v>
      </c>
      <c r="D8" s="12"/>
      <c r="E8" s="12" t="s">
        <v>51</v>
      </c>
      <c r="F8" s="12"/>
      <c r="G8" s="15"/>
      <c r="H8" s="99"/>
      <c r="I8" s="15"/>
      <c r="K8" s="113" t="s">
        <v>50</v>
      </c>
      <c r="L8" s="60"/>
      <c r="M8" s="12" t="s">
        <v>46</v>
      </c>
      <c r="N8" s="12"/>
      <c r="O8" s="12"/>
      <c r="P8" s="12"/>
      <c r="Q8" s="15"/>
      <c r="R8" s="99"/>
      <c r="S8" s="12"/>
      <c r="U8" s="113" t="s">
        <v>183</v>
      </c>
      <c r="V8" s="60"/>
      <c r="W8" s="12" t="s">
        <v>51</v>
      </c>
      <c r="X8" s="12"/>
      <c r="Y8" s="12" t="s">
        <v>51</v>
      </c>
      <c r="Z8" s="12"/>
      <c r="AA8" s="12"/>
      <c r="AB8" s="12"/>
      <c r="AC8" s="15"/>
      <c r="AE8" s="113" t="s">
        <v>50</v>
      </c>
      <c r="AF8" s="60"/>
      <c r="AG8" s="12" t="s">
        <v>46</v>
      </c>
      <c r="AH8" s="12"/>
      <c r="AI8" s="12"/>
      <c r="AJ8" s="12"/>
      <c r="AK8" s="12"/>
      <c r="AL8" s="12"/>
      <c r="AM8" s="15"/>
    </row>
    <row r="9" spans="1:39" x14ac:dyDescent="0.3">
      <c r="A9" s="113" t="s">
        <v>179</v>
      </c>
      <c r="B9" s="60"/>
      <c r="C9" s="12" t="s">
        <v>23</v>
      </c>
      <c r="D9" s="12"/>
      <c r="E9" s="12" t="s">
        <v>23</v>
      </c>
      <c r="F9" s="12"/>
      <c r="G9" s="15"/>
      <c r="H9" s="99"/>
      <c r="I9" s="15"/>
      <c r="K9" s="113" t="s">
        <v>179</v>
      </c>
      <c r="L9" s="60"/>
      <c r="M9" s="12" t="s">
        <v>23</v>
      </c>
      <c r="N9" s="12"/>
      <c r="O9" s="12" t="s">
        <v>23</v>
      </c>
      <c r="P9" s="12"/>
      <c r="Q9" s="15"/>
      <c r="R9" s="99"/>
      <c r="S9" s="12"/>
      <c r="U9" s="113" t="s">
        <v>179</v>
      </c>
      <c r="V9" s="60"/>
      <c r="W9" s="12" t="s">
        <v>23</v>
      </c>
      <c r="X9" s="12"/>
      <c r="Y9" s="12" t="s">
        <v>23</v>
      </c>
      <c r="Z9" s="12"/>
      <c r="AA9" s="12"/>
      <c r="AB9" s="12"/>
      <c r="AC9" s="15"/>
      <c r="AE9" s="113" t="s">
        <v>179</v>
      </c>
      <c r="AF9" s="60"/>
      <c r="AG9" s="12" t="s">
        <v>23</v>
      </c>
      <c r="AH9" s="12"/>
      <c r="AI9" s="12" t="s">
        <v>23</v>
      </c>
      <c r="AJ9" s="12"/>
      <c r="AK9" s="12"/>
      <c r="AL9" s="12"/>
      <c r="AM9" s="15"/>
    </row>
    <row r="10" spans="1:39" x14ac:dyDescent="0.3">
      <c r="A10" s="113" t="s">
        <v>180</v>
      </c>
      <c r="B10" s="60"/>
      <c r="C10" s="12" t="s">
        <v>23</v>
      </c>
      <c r="D10" s="12"/>
      <c r="E10" s="12" t="s">
        <v>23</v>
      </c>
      <c r="F10" s="12"/>
      <c r="G10" s="15"/>
      <c r="H10" s="99"/>
      <c r="I10" s="15"/>
      <c r="K10" s="113" t="s">
        <v>180</v>
      </c>
      <c r="L10" s="60"/>
      <c r="M10" s="12" t="s">
        <v>23</v>
      </c>
      <c r="N10" s="12"/>
      <c r="O10" s="12" t="s">
        <v>23</v>
      </c>
      <c r="P10" s="12"/>
      <c r="Q10" s="15"/>
      <c r="R10" s="99"/>
      <c r="S10" s="12"/>
      <c r="U10" s="113" t="s">
        <v>180</v>
      </c>
      <c r="V10" s="60"/>
      <c r="W10" s="12" t="s">
        <v>23</v>
      </c>
      <c r="X10" s="12"/>
      <c r="Y10" s="12" t="s">
        <v>23</v>
      </c>
      <c r="Z10" s="12"/>
      <c r="AA10" s="12"/>
      <c r="AB10" s="12"/>
      <c r="AC10" s="15"/>
      <c r="AE10" s="113" t="s">
        <v>180</v>
      </c>
      <c r="AF10" s="60"/>
      <c r="AG10" s="12" t="s">
        <v>23</v>
      </c>
      <c r="AH10" s="12"/>
      <c r="AI10" s="12"/>
      <c r="AJ10" s="12"/>
      <c r="AK10" s="12"/>
      <c r="AL10" s="12"/>
      <c r="AM10" s="15"/>
    </row>
    <row r="11" spans="1:39" x14ac:dyDescent="0.3">
      <c r="A11" s="113" t="s">
        <v>182</v>
      </c>
      <c r="B11" s="60"/>
      <c r="C11" s="12" t="s">
        <v>6</v>
      </c>
      <c r="D11" s="12"/>
      <c r="E11" s="12" t="s">
        <v>6</v>
      </c>
      <c r="F11" s="12"/>
      <c r="G11" s="15"/>
      <c r="H11" s="99"/>
      <c r="I11" s="15"/>
      <c r="K11" s="113" t="s">
        <v>182</v>
      </c>
      <c r="L11" s="60"/>
      <c r="M11" s="12" t="s">
        <v>6</v>
      </c>
      <c r="N11" s="12"/>
      <c r="O11" s="12" t="s">
        <v>6</v>
      </c>
      <c r="P11" s="12"/>
      <c r="Q11" s="15"/>
      <c r="R11" s="99"/>
      <c r="S11" s="12"/>
      <c r="U11" s="113" t="s">
        <v>171</v>
      </c>
      <c r="V11" s="60"/>
      <c r="W11" s="12" t="s">
        <v>6</v>
      </c>
      <c r="X11" s="12"/>
      <c r="Y11" s="12" t="s">
        <v>6</v>
      </c>
      <c r="Z11" s="12"/>
      <c r="AA11" s="12"/>
      <c r="AB11" s="12"/>
      <c r="AC11" s="15"/>
      <c r="AE11" s="113" t="s">
        <v>171</v>
      </c>
      <c r="AF11" s="60"/>
      <c r="AG11" s="12" t="s">
        <v>6</v>
      </c>
      <c r="AH11" s="12"/>
      <c r="AI11" s="12"/>
      <c r="AJ11" s="12"/>
      <c r="AK11" s="12"/>
      <c r="AL11" s="12"/>
      <c r="AM11" s="15"/>
    </row>
    <row r="12" spans="1:39" ht="15" thickBot="1" x14ac:dyDescent="0.35">
      <c r="A12" s="114" t="s">
        <v>181</v>
      </c>
      <c r="B12" s="61"/>
      <c r="C12" s="16" t="s">
        <v>4</v>
      </c>
      <c r="D12" s="16"/>
      <c r="E12" s="16" t="s">
        <v>4</v>
      </c>
      <c r="F12" s="16"/>
      <c r="G12" s="17"/>
      <c r="H12" s="100"/>
      <c r="I12" s="17"/>
      <c r="K12" s="114" t="s">
        <v>181</v>
      </c>
      <c r="L12" s="61"/>
      <c r="M12" s="16" t="s">
        <v>4</v>
      </c>
      <c r="N12" s="16"/>
      <c r="O12" s="16" t="s">
        <v>4</v>
      </c>
      <c r="P12" s="16"/>
      <c r="Q12" s="17"/>
      <c r="R12" s="100"/>
      <c r="S12" s="16"/>
      <c r="U12" s="114" t="s">
        <v>181</v>
      </c>
      <c r="V12" s="60"/>
      <c r="W12" s="12" t="s">
        <v>4</v>
      </c>
      <c r="X12" s="12"/>
      <c r="Y12" s="12" t="s">
        <v>4</v>
      </c>
      <c r="Z12" s="12"/>
      <c r="AA12" s="12"/>
      <c r="AB12" s="12"/>
      <c r="AC12" s="15"/>
      <c r="AE12" s="114" t="s">
        <v>181</v>
      </c>
      <c r="AF12" s="60"/>
      <c r="AG12" s="12" t="s">
        <v>4</v>
      </c>
      <c r="AH12" s="12"/>
      <c r="AI12" s="12"/>
      <c r="AJ12" s="12"/>
      <c r="AK12" s="12"/>
      <c r="AL12" s="12"/>
      <c r="AM12" s="15"/>
    </row>
    <row r="13" spans="1:39" ht="15" thickBot="1" x14ac:dyDescent="0.35"/>
    <row r="14" spans="1:39" ht="48" thickTop="1" thickBot="1" x14ac:dyDescent="0.35">
      <c r="A14" s="110" t="s">
        <v>134</v>
      </c>
      <c r="B14" s="23"/>
      <c r="C14" s="24"/>
      <c r="D14" s="24"/>
      <c r="E14" s="24"/>
      <c r="F14" s="24"/>
      <c r="G14" s="24"/>
      <c r="H14" s="24"/>
      <c r="I14" s="24"/>
      <c r="K14" s="110" t="s">
        <v>134</v>
      </c>
      <c r="L14" s="23"/>
      <c r="M14" s="24"/>
      <c r="N14" s="24"/>
      <c r="O14" s="24"/>
      <c r="P14" s="24"/>
      <c r="Q14" s="24"/>
      <c r="R14" s="24"/>
      <c r="S14" s="24"/>
      <c r="U14" s="110" t="s">
        <v>134</v>
      </c>
      <c r="V14" s="23"/>
      <c r="W14" s="24"/>
      <c r="X14" s="24"/>
      <c r="Y14" s="24"/>
      <c r="Z14" s="24"/>
      <c r="AA14" s="24"/>
      <c r="AB14" s="24"/>
      <c r="AC14" s="24"/>
      <c r="AE14" s="110" t="s">
        <v>134</v>
      </c>
      <c r="AF14" s="23"/>
      <c r="AG14" s="24"/>
      <c r="AH14" s="24"/>
      <c r="AI14" s="24"/>
      <c r="AJ14" s="24"/>
      <c r="AK14" s="24"/>
      <c r="AL14" s="24"/>
      <c r="AM14" s="24"/>
    </row>
    <row r="15" spans="1:39" ht="16.8" thickTop="1" thickBot="1" x14ac:dyDescent="0.35">
      <c r="A15" s="20"/>
      <c r="B15" s="53" t="s">
        <v>128</v>
      </c>
      <c r="C15" s="54"/>
      <c r="D15" s="55" t="s">
        <v>129</v>
      </c>
      <c r="E15" s="54"/>
      <c r="F15" s="55" t="s">
        <v>130</v>
      </c>
      <c r="G15" s="54"/>
      <c r="H15" s="55" t="s">
        <v>131</v>
      </c>
      <c r="I15" s="52"/>
      <c r="K15" s="20"/>
      <c r="L15" s="53" t="s">
        <v>128</v>
      </c>
      <c r="M15" s="54"/>
      <c r="N15" s="55" t="s">
        <v>129</v>
      </c>
      <c r="O15" s="54"/>
      <c r="P15" s="55" t="s">
        <v>130</v>
      </c>
      <c r="Q15" s="54"/>
      <c r="R15" s="55" t="s">
        <v>131</v>
      </c>
      <c r="S15" s="52"/>
      <c r="U15" s="20"/>
      <c r="V15" s="53" t="s">
        <v>128</v>
      </c>
      <c r="W15" s="54"/>
      <c r="X15" s="55" t="s">
        <v>129</v>
      </c>
      <c r="Y15" s="54"/>
      <c r="Z15" s="55" t="s">
        <v>130</v>
      </c>
      <c r="AA15" s="54"/>
      <c r="AB15" s="55" t="s">
        <v>131</v>
      </c>
      <c r="AC15" s="52"/>
      <c r="AE15" s="20"/>
      <c r="AF15" s="53" t="s">
        <v>128</v>
      </c>
      <c r="AG15" s="54"/>
      <c r="AH15" s="55" t="s">
        <v>129</v>
      </c>
      <c r="AI15" s="54"/>
      <c r="AJ15" s="55" t="s">
        <v>130</v>
      </c>
      <c r="AK15" s="54"/>
      <c r="AL15" s="55" t="s">
        <v>131</v>
      </c>
      <c r="AM15" s="52"/>
    </row>
    <row r="16" spans="1:39" x14ac:dyDescent="0.3">
      <c r="A16" s="112" t="s">
        <v>64</v>
      </c>
      <c r="B16" s="59">
        <f>MROUND('Fase 1 Vol'!AJ52*0.753,1)</f>
        <v>90</v>
      </c>
      <c r="C16" s="13" t="s">
        <v>18</v>
      </c>
      <c r="D16" s="59">
        <f>B16</f>
        <v>90</v>
      </c>
      <c r="E16" s="13" t="s">
        <v>18</v>
      </c>
      <c r="F16" s="59">
        <f>MROUND('Fase 1 Vol'!AJ52*0.74,1)</f>
        <v>89</v>
      </c>
      <c r="G16" s="13" t="s">
        <v>11</v>
      </c>
      <c r="H16" s="97"/>
      <c r="I16" s="14"/>
      <c r="K16" s="112" t="s">
        <v>64</v>
      </c>
      <c r="L16" s="59">
        <f>MROUND(F53*0.753,1)</f>
        <v>92</v>
      </c>
      <c r="M16" s="13" t="s">
        <v>18</v>
      </c>
      <c r="N16" s="50">
        <f>L16</f>
        <v>92</v>
      </c>
      <c r="O16" s="13" t="s">
        <v>18</v>
      </c>
      <c r="P16" s="59">
        <f>MROUND(F53*0.74,1)</f>
        <v>90</v>
      </c>
      <c r="Q16" s="14" t="s">
        <v>11</v>
      </c>
      <c r="R16" s="97"/>
      <c r="S16" s="13"/>
      <c r="U16" s="112" t="s">
        <v>64</v>
      </c>
      <c r="V16" s="59">
        <f>MROUND(P53*0.753,1)</f>
        <v>93</v>
      </c>
      <c r="W16" s="13" t="s">
        <v>18</v>
      </c>
      <c r="X16" s="50">
        <f>V16</f>
        <v>93</v>
      </c>
      <c r="Y16" s="13" t="s">
        <v>18</v>
      </c>
      <c r="Z16" s="59">
        <f>MROUND(P53*0.74,1)</f>
        <v>92</v>
      </c>
      <c r="AA16" s="13" t="s">
        <v>11</v>
      </c>
      <c r="AB16" s="22"/>
      <c r="AC16" s="14"/>
      <c r="AE16" s="112" t="s">
        <v>64</v>
      </c>
      <c r="AF16" s="59">
        <f>MROUND(Z53*0.78,1)</f>
        <v>98</v>
      </c>
      <c r="AG16" s="13" t="s">
        <v>19</v>
      </c>
      <c r="AH16" s="50">
        <f>AF16</f>
        <v>98</v>
      </c>
      <c r="AI16" s="13" t="s">
        <v>19</v>
      </c>
      <c r="AJ16" s="50">
        <f>AH16</f>
        <v>98</v>
      </c>
      <c r="AK16" s="13" t="s">
        <v>19</v>
      </c>
      <c r="AL16" s="59">
        <f>MROUND(Z53*0.74,1)</f>
        <v>93</v>
      </c>
      <c r="AM16" s="14" t="s">
        <v>11</v>
      </c>
    </row>
    <row r="17" spans="1:39" x14ac:dyDescent="0.3">
      <c r="A17" s="113" t="s">
        <v>73</v>
      </c>
      <c r="B17" s="60">
        <f>MROUND('Fase 1 Vol'!AJ52*0.6,1)</f>
        <v>72</v>
      </c>
      <c r="C17" s="12" t="s">
        <v>19</v>
      </c>
      <c r="D17" s="49">
        <f>B17</f>
        <v>72</v>
      </c>
      <c r="E17" s="12" t="s">
        <v>19</v>
      </c>
      <c r="F17" s="49"/>
      <c r="G17" s="15"/>
      <c r="H17" s="98"/>
      <c r="I17" s="15"/>
      <c r="K17" s="113" t="s">
        <v>73</v>
      </c>
      <c r="L17" s="60">
        <f>MROUND(F53*0.6,1)</f>
        <v>73</v>
      </c>
      <c r="M17" s="12" t="s">
        <v>19</v>
      </c>
      <c r="N17" s="49">
        <f>L17</f>
        <v>73</v>
      </c>
      <c r="O17" s="12" t="s">
        <v>19</v>
      </c>
      <c r="P17" s="49"/>
      <c r="Q17" s="15"/>
      <c r="R17" s="98"/>
      <c r="S17" s="12"/>
      <c r="U17" s="118" t="s">
        <v>73</v>
      </c>
      <c r="V17" s="64">
        <f>MROUND(P53*0.6,1)</f>
        <v>74</v>
      </c>
      <c r="W17" s="18" t="s">
        <v>19</v>
      </c>
      <c r="X17" s="65">
        <f>V17</f>
        <v>74</v>
      </c>
      <c r="Y17" s="18" t="s">
        <v>19</v>
      </c>
      <c r="Z17" s="65"/>
      <c r="AA17" s="18"/>
      <c r="AB17" s="25"/>
      <c r="AC17" s="19"/>
      <c r="AE17" s="118" t="s">
        <v>73</v>
      </c>
      <c r="AF17" s="64">
        <f>MROUND(Z53*0.6,1)</f>
        <v>76</v>
      </c>
      <c r="AG17" s="18" t="s">
        <v>19</v>
      </c>
      <c r="AH17" s="65">
        <f>AF17</f>
        <v>76</v>
      </c>
      <c r="AI17" s="18" t="s">
        <v>19</v>
      </c>
      <c r="AJ17" s="65"/>
      <c r="AK17" s="18"/>
      <c r="AL17" s="25"/>
      <c r="AM17" s="19"/>
    </row>
    <row r="18" spans="1:39" x14ac:dyDescent="0.3">
      <c r="A18" s="113" t="str">
        <f>Seleccion!C12</f>
        <v>Sentadillas con pausa</v>
      </c>
      <c r="B18" s="60"/>
      <c r="C18" s="12" t="s">
        <v>23</v>
      </c>
      <c r="D18" s="12"/>
      <c r="E18" s="12" t="s">
        <v>23</v>
      </c>
      <c r="F18" s="12"/>
      <c r="G18" s="15"/>
      <c r="H18" s="99"/>
      <c r="I18" s="15"/>
      <c r="K18" s="113" t="str">
        <f>A18</f>
        <v>Sentadillas con pausa</v>
      </c>
      <c r="L18" s="60"/>
      <c r="M18" s="12" t="s">
        <v>23</v>
      </c>
      <c r="N18" s="12"/>
      <c r="O18" s="12" t="s">
        <v>23</v>
      </c>
      <c r="P18" s="12"/>
      <c r="Q18" s="15"/>
      <c r="R18" s="99"/>
      <c r="S18" s="12"/>
      <c r="U18" s="113" t="str">
        <f>K18</f>
        <v>Sentadillas con pausa</v>
      </c>
      <c r="V18" s="60"/>
      <c r="W18" s="12" t="s">
        <v>23</v>
      </c>
      <c r="X18" s="12"/>
      <c r="Y18" s="12" t="s">
        <v>23</v>
      </c>
      <c r="Z18" s="12"/>
      <c r="AA18" s="12"/>
      <c r="AB18" s="12"/>
      <c r="AC18" s="15"/>
      <c r="AE18" s="113" t="str">
        <f>U18</f>
        <v>Sentadillas con pausa</v>
      </c>
      <c r="AF18" s="60"/>
      <c r="AG18" s="12">
        <v>3</v>
      </c>
      <c r="AH18" s="12"/>
      <c r="AI18" s="12"/>
      <c r="AJ18" s="12"/>
      <c r="AK18" s="12"/>
      <c r="AL18" s="12"/>
      <c r="AM18" s="15"/>
    </row>
    <row r="19" spans="1:39" x14ac:dyDescent="0.3">
      <c r="A19" s="113" t="str">
        <f>Seleccion!C40</f>
        <v>Zancadas</v>
      </c>
      <c r="B19" s="60"/>
      <c r="C19" s="12" t="s">
        <v>23</v>
      </c>
      <c r="D19" s="12"/>
      <c r="E19" s="12" t="s">
        <v>23</v>
      </c>
      <c r="F19" s="12"/>
      <c r="G19" s="15"/>
      <c r="H19" s="99"/>
      <c r="I19" s="15"/>
      <c r="K19" s="113" t="str">
        <f>A19</f>
        <v>Zancadas</v>
      </c>
      <c r="L19" s="60"/>
      <c r="M19" s="12" t="s">
        <v>23</v>
      </c>
      <c r="N19" s="12"/>
      <c r="O19" s="12" t="s">
        <v>23</v>
      </c>
      <c r="P19" s="12"/>
      <c r="Q19" s="15"/>
      <c r="R19" s="99"/>
      <c r="S19" s="12"/>
      <c r="U19" s="113" t="str">
        <f>K19</f>
        <v>Zancadas</v>
      </c>
      <c r="V19" s="60"/>
      <c r="W19" s="12" t="s">
        <v>23</v>
      </c>
      <c r="X19" s="12"/>
      <c r="Y19" s="12" t="s">
        <v>23</v>
      </c>
      <c r="Z19" s="12"/>
      <c r="AA19" s="12"/>
      <c r="AB19" s="12"/>
      <c r="AC19" s="15"/>
      <c r="AE19" s="113" t="str">
        <f>U19</f>
        <v>Zancadas</v>
      </c>
      <c r="AF19" s="60"/>
      <c r="AG19" s="12" t="s">
        <v>23</v>
      </c>
      <c r="AH19" s="12"/>
      <c r="AI19" s="12"/>
      <c r="AJ19" s="12"/>
      <c r="AK19" s="12"/>
      <c r="AL19" s="12"/>
      <c r="AM19" s="15"/>
    </row>
    <row r="20" spans="1:39" ht="15" thickBot="1" x14ac:dyDescent="0.35">
      <c r="A20" s="2"/>
      <c r="B20" s="1"/>
      <c r="C20" s="8"/>
      <c r="D20" s="8"/>
      <c r="E20" s="8"/>
      <c r="F20" s="8"/>
      <c r="G20" s="8"/>
      <c r="H20" s="8"/>
      <c r="I20" s="8"/>
      <c r="K20" s="2"/>
      <c r="L20" s="1"/>
      <c r="M20" s="8"/>
      <c r="N20" s="8"/>
      <c r="O20" s="8"/>
      <c r="P20" s="8"/>
      <c r="Q20" s="8"/>
      <c r="R20" s="8"/>
      <c r="S20" s="8"/>
      <c r="U20" s="2"/>
      <c r="V20" s="1"/>
      <c r="W20" s="8"/>
      <c r="X20" s="8"/>
      <c r="Y20" s="8"/>
      <c r="Z20" s="8"/>
      <c r="AA20" s="8"/>
      <c r="AB20" s="8"/>
      <c r="AC20" s="8"/>
      <c r="AE20" s="2"/>
      <c r="AF20" s="1"/>
      <c r="AG20" s="8"/>
      <c r="AH20" s="8"/>
      <c r="AI20" s="8"/>
      <c r="AJ20" s="8"/>
      <c r="AK20" s="8"/>
      <c r="AL20" s="8"/>
      <c r="AM20" s="8"/>
    </row>
    <row r="21" spans="1:39" ht="16.8" thickTop="1" thickBot="1" x14ac:dyDescent="0.35">
      <c r="A21" s="111" t="s">
        <v>135</v>
      </c>
      <c r="B21" s="1"/>
      <c r="C21" s="8"/>
      <c r="D21" s="8"/>
      <c r="E21" s="8"/>
      <c r="F21" s="8"/>
      <c r="G21" s="8"/>
      <c r="H21" s="8"/>
      <c r="I21" s="8"/>
      <c r="K21" s="111" t="s">
        <v>135</v>
      </c>
      <c r="L21" s="1"/>
      <c r="M21" s="8"/>
      <c r="N21" s="8"/>
      <c r="O21" s="8"/>
      <c r="P21" s="8"/>
      <c r="Q21" s="8"/>
      <c r="R21" s="8"/>
      <c r="S21" s="8"/>
      <c r="U21" s="111" t="s">
        <v>135</v>
      </c>
      <c r="V21" s="1"/>
      <c r="W21" s="8"/>
      <c r="X21" s="8"/>
      <c r="Y21" s="8"/>
      <c r="Z21" s="8"/>
      <c r="AA21" s="8"/>
      <c r="AB21" s="8"/>
      <c r="AC21" s="8"/>
      <c r="AE21" s="111" t="s">
        <v>135</v>
      </c>
      <c r="AF21" s="1"/>
      <c r="AG21" s="8"/>
      <c r="AH21" s="8"/>
      <c r="AI21" s="8"/>
      <c r="AJ21" s="8"/>
      <c r="AK21" s="8"/>
      <c r="AL21" s="8"/>
      <c r="AM21" s="8"/>
    </row>
    <row r="22" spans="1:39" x14ac:dyDescent="0.3">
      <c r="A22" s="115" t="s">
        <v>176</v>
      </c>
      <c r="B22" s="22" t="s">
        <v>34</v>
      </c>
      <c r="C22" s="103" t="s">
        <v>35</v>
      </c>
      <c r="D22" s="13" t="s">
        <v>36</v>
      </c>
      <c r="E22" s="103" t="s">
        <v>37</v>
      </c>
      <c r="F22" s="14"/>
      <c r="G22" s="102"/>
      <c r="H22" s="13"/>
      <c r="I22" s="14"/>
      <c r="K22" s="115" t="s">
        <v>176</v>
      </c>
      <c r="L22" s="22" t="s">
        <v>34</v>
      </c>
      <c r="M22" s="103" t="s">
        <v>35</v>
      </c>
      <c r="N22" s="13" t="s">
        <v>36</v>
      </c>
      <c r="O22" s="103" t="s">
        <v>37</v>
      </c>
      <c r="P22" s="14"/>
      <c r="Q22" s="107"/>
      <c r="R22" s="13"/>
      <c r="S22" s="104"/>
      <c r="U22" s="115" t="s">
        <v>176</v>
      </c>
      <c r="V22" s="50" t="s">
        <v>34</v>
      </c>
      <c r="W22" s="13" t="s">
        <v>35</v>
      </c>
      <c r="X22" s="13" t="s">
        <v>36</v>
      </c>
      <c r="Y22" s="13" t="s">
        <v>37</v>
      </c>
      <c r="Z22" s="14" t="s">
        <v>19</v>
      </c>
      <c r="AA22" s="107"/>
      <c r="AB22" s="13"/>
      <c r="AC22" s="104"/>
      <c r="AE22" s="115" t="s">
        <v>176</v>
      </c>
      <c r="AF22" s="50" t="s">
        <v>34</v>
      </c>
      <c r="AG22" s="13" t="s">
        <v>35</v>
      </c>
      <c r="AH22" s="13" t="s">
        <v>36</v>
      </c>
      <c r="AI22" s="13" t="s">
        <v>37</v>
      </c>
      <c r="AJ22" s="14" t="s">
        <v>19</v>
      </c>
      <c r="AK22" s="102"/>
      <c r="AL22" s="13"/>
      <c r="AM22" s="14"/>
    </row>
    <row r="23" spans="1:39" x14ac:dyDescent="0.3">
      <c r="A23" s="116" t="s">
        <v>177</v>
      </c>
      <c r="B23" s="49"/>
      <c r="C23" s="12" t="s">
        <v>18</v>
      </c>
      <c r="D23" s="12"/>
      <c r="E23" s="12"/>
      <c r="F23" s="15"/>
      <c r="G23" s="99"/>
      <c r="H23" s="12"/>
      <c r="I23" s="15"/>
      <c r="K23" s="116" t="s">
        <v>177</v>
      </c>
      <c r="L23" s="49"/>
      <c r="M23" s="12" t="s">
        <v>18</v>
      </c>
      <c r="N23" s="12"/>
      <c r="O23" s="12"/>
      <c r="P23" s="15"/>
      <c r="Q23" s="108"/>
      <c r="R23" s="12"/>
      <c r="S23" s="105"/>
      <c r="U23" s="116" t="s">
        <v>177</v>
      </c>
      <c r="V23" s="49"/>
      <c r="W23" s="12" t="s">
        <v>18</v>
      </c>
      <c r="X23" s="12"/>
      <c r="Y23" s="12"/>
      <c r="Z23" s="15"/>
      <c r="AA23" s="108"/>
      <c r="AB23" s="12"/>
      <c r="AC23" s="105"/>
      <c r="AE23" s="116" t="s">
        <v>177</v>
      </c>
      <c r="AF23" s="49"/>
      <c r="AG23" s="12" t="s">
        <v>18</v>
      </c>
      <c r="AH23" s="12"/>
      <c r="AI23" s="12"/>
      <c r="AJ23" s="15"/>
      <c r="AK23" s="99"/>
      <c r="AL23" s="12"/>
      <c r="AM23" s="15"/>
    </row>
    <row r="24" spans="1:39" ht="15" thickBot="1" x14ac:dyDescent="0.35">
      <c r="A24" s="117" t="s">
        <v>178</v>
      </c>
      <c r="B24" s="51"/>
      <c r="C24" s="16"/>
      <c r="D24" s="16"/>
      <c r="E24" s="16"/>
      <c r="F24" s="17"/>
      <c r="G24" s="100"/>
      <c r="H24" s="16"/>
      <c r="I24" s="17"/>
      <c r="K24" s="117" t="s">
        <v>178</v>
      </c>
      <c r="L24" s="51"/>
      <c r="M24" s="16"/>
      <c r="N24" s="16"/>
      <c r="O24" s="16"/>
      <c r="P24" s="17"/>
      <c r="Q24" s="109"/>
      <c r="R24" s="16"/>
      <c r="S24" s="106"/>
      <c r="U24" s="117" t="s">
        <v>178</v>
      </c>
      <c r="V24" s="51"/>
      <c r="W24" s="16"/>
      <c r="X24" s="16"/>
      <c r="Y24" s="16"/>
      <c r="Z24" s="17"/>
      <c r="AA24" s="109"/>
      <c r="AB24" s="16"/>
      <c r="AC24" s="106"/>
      <c r="AE24" s="117" t="s">
        <v>178</v>
      </c>
      <c r="AF24" s="51"/>
      <c r="AG24" s="16"/>
      <c r="AH24" s="16"/>
      <c r="AI24" s="16"/>
      <c r="AJ24" s="17"/>
      <c r="AK24" s="100"/>
      <c r="AL24" s="16"/>
      <c r="AM24" s="17"/>
    </row>
    <row r="25" spans="1:39" ht="15" thickBot="1" x14ac:dyDescent="0.35">
      <c r="A25" s="2"/>
      <c r="B25" s="1"/>
      <c r="C25" s="8"/>
      <c r="D25" s="8"/>
      <c r="E25" s="8"/>
      <c r="F25" s="8"/>
      <c r="G25" s="8"/>
      <c r="H25" s="8"/>
      <c r="I25" s="8"/>
      <c r="K25" s="2"/>
      <c r="L25" s="1"/>
      <c r="M25" s="8"/>
      <c r="N25" s="8"/>
      <c r="O25" s="8"/>
      <c r="P25" s="8"/>
      <c r="Q25" s="8"/>
      <c r="R25" s="8"/>
      <c r="S25" s="8"/>
      <c r="U25" s="2"/>
      <c r="V25" s="1"/>
      <c r="W25" s="8"/>
      <c r="X25" s="8"/>
      <c r="Y25" s="8"/>
      <c r="Z25" s="8"/>
      <c r="AA25" s="8"/>
      <c r="AB25" s="8"/>
      <c r="AC25" s="8"/>
      <c r="AE25" s="2"/>
      <c r="AF25" s="1"/>
      <c r="AG25" s="8"/>
      <c r="AH25" s="8"/>
      <c r="AI25" s="8"/>
      <c r="AJ25" s="8"/>
      <c r="AK25" s="8"/>
      <c r="AL25" s="8"/>
      <c r="AM25" s="8"/>
    </row>
    <row r="26" spans="1:39" ht="32.4" thickTop="1" thickBot="1" x14ac:dyDescent="0.35">
      <c r="A26" s="110" t="s">
        <v>157</v>
      </c>
      <c r="B26" s="1"/>
      <c r="C26" s="8"/>
      <c r="D26" s="8"/>
      <c r="E26" s="8"/>
      <c r="F26" s="8"/>
      <c r="G26" s="8"/>
      <c r="H26" s="8"/>
      <c r="I26" s="8"/>
      <c r="K26" s="110" t="s">
        <v>157</v>
      </c>
      <c r="L26" s="1"/>
      <c r="M26" s="8"/>
      <c r="N26" s="8"/>
      <c r="O26" s="8"/>
      <c r="P26" s="8"/>
      <c r="Q26" s="8"/>
      <c r="R26" s="8"/>
      <c r="S26" s="8"/>
      <c r="U26" s="110" t="s">
        <v>157</v>
      </c>
      <c r="V26" s="1"/>
      <c r="W26" s="8"/>
      <c r="X26" s="8"/>
      <c r="Y26" s="8"/>
      <c r="Z26" s="8"/>
      <c r="AA26" s="8"/>
      <c r="AB26" s="8"/>
      <c r="AC26" s="8"/>
      <c r="AE26" s="110" t="s">
        <v>157</v>
      </c>
      <c r="AF26" s="1"/>
      <c r="AG26" s="8"/>
      <c r="AH26" s="8"/>
      <c r="AI26" s="8"/>
      <c r="AJ26" s="8"/>
      <c r="AK26" s="8"/>
      <c r="AL26" s="8"/>
      <c r="AM26" s="8"/>
    </row>
    <row r="27" spans="1:39" ht="15.6" thickTop="1" thickBot="1" x14ac:dyDescent="0.35">
      <c r="A27" s="2"/>
      <c r="B27" s="1"/>
      <c r="C27" s="8"/>
      <c r="D27" s="8"/>
      <c r="E27" s="8"/>
      <c r="F27" s="8"/>
      <c r="G27" s="8"/>
      <c r="H27" s="8"/>
      <c r="I27" s="8"/>
      <c r="K27" s="2"/>
      <c r="L27" s="1"/>
      <c r="M27" s="8"/>
      <c r="N27" s="8"/>
      <c r="O27" s="8"/>
      <c r="P27" s="8"/>
      <c r="Q27" s="8"/>
      <c r="R27" s="8"/>
      <c r="S27" s="8"/>
      <c r="U27" s="2"/>
      <c r="V27" s="1"/>
      <c r="W27" s="8"/>
      <c r="X27" s="8"/>
      <c r="Y27" s="8"/>
      <c r="Z27" s="8"/>
      <c r="AA27" s="8"/>
      <c r="AB27" s="8"/>
      <c r="AC27" s="8"/>
      <c r="AE27" s="2"/>
      <c r="AF27" s="1"/>
      <c r="AG27" s="8"/>
      <c r="AH27" s="8"/>
      <c r="AI27" s="8"/>
      <c r="AJ27" s="8"/>
      <c r="AK27" s="8"/>
      <c r="AL27" s="8"/>
      <c r="AM27" s="8"/>
    </row>
    <row r="28" spans="1:39" ht="63.6" thickTop="1" thickBot="1" x14ac:dyDescent="0.35">
      <c r="A28" s="110" t="s">
        <v>142</v>
      </c>
      <c r="B28" s="23"/>
      <c r="C28" s="24"/>
      <c r="D28" s="24"/>
      <c r="E28" s="24"/>
      <c r="F28" s="24"/>
      <c r="G28" s="24"/>
      <c r="H28" s="24"/>
      <c r="I28" s="24"/>
      <c r="K28" s="110" t="s">
        <v>142</v>
      </c>
      <c r="L28" s="23"/>
      <c r="M28" s="24"/>
      <c r="N28" s="24"/>
      <c r="O28" s="24"/>
      <c r="P28" s="24"/>
      <c r="Q28" s="24"/>
      <c r="R28" s="24"/>
      <c r="S28" s="24"/>
      <c r="U28" s="110" t="s">
        <v>142</v>
      </c>
      <c r="V28" s="23"/>
      <c r="W28" s="24"/>
      <c r="X28" s="24"/>
      <c r="Y28" s="24"/>
      <c r="Z28" s="24"/>
      <c r="AA28" s="24"/>
      <c r="AB28" s="24"/>
      <c r="AC28" s="24"/>
      <c r="AE28" s="110" t="s">
        <v>142</v>
      </c>
      <c r="AF28" s="23"/>
      <c r="AG28" s="24"/>
      <c r="AH28" s="24"/>
      <c r="AI28" s="24"/>
      <c r="AJ28" s="24"/>
      <c r="AK28" s="24"/>
      <c r="AL28" s="24"/>
      <c r="AM28" s="24"/>
    </row>
    <row r="29" spans="1:39" ht="16.8" thickTop="1" thickBot="1" x14ac:dyDescent="0.35">
      <c r="A29" s="20"/>
      <c r="B29" s="53" t="s">
        <v>128</v>
      </c>
      <c r="C29" s="54"/>
      <c r="D29" s="55" t="s">
        <v>129</v>
      </c>
      <c r="E29" s="54"/>
      <c r="F29" s="55" t="s">
        <v>130</v>
      </c>
      <c r="G29" s="54"/>
      <c r="H29" s="55" t="s">
        <v>131</v>
      </c>
      <c r="I29" s="52"/>
      <c r="K29" s="20"/>
      <c r="L29" s="53" t="s">
        <v>128</v>
      </c>
      <c r="M29" s="54"/>
      <c r="N29" s="55" t="s">
        <v>129</v>
      </c>
      <c r="O29" s="54"/>
      <c r="P29" s="55" t="s">
        <v>130</v>
      </c>
      <c r="Q29" s="54"/>
      <c r="R29" s="55" t="s">
        <v>131</v>
      </c>
      <c r="S29" s="52"/>
      <c r="U29" s="20"/>
      <c r="V29" s="53" t="s">
        <v>128</v>
      </c>
      <c r="W29" s="54"/>
      <c r="X29" s="55" t="s">
        <v>129</v>
      </c>
      <c r="Y29" s="54"/>
      <c r="Z29" s="55" t="s">
        <v>130</v>
      </c>
      <c r="AA29" s="54"/>
      <c r="AB29" s="55" t="s">
        <v>131</v>
      </c>
      <c r="AC29" s="52"/>
      <c r="AE29" s="20"/>
      <c r="AF29" s="53" t="s">
        <v>128</v>
      </c>
      <c r="AG29" s="54"/>
      <c r="AH29" s="55" t="s">
        <v>129</v>
      </c>
      <c r="AI29" s="54"/>
      <c r="AJ29" s="55" t="s">
        <v>130</v>
      </c>
      <c r="AK29" s="54"/>
      <c r="AL29" s="55" t="s">
        <v>131</v>
      </c>
      <c r="AM29" s="52"/>
    </row>
    <row r="30" spans="1:39" x14ac:dyDescent="0.3">
      <c r="A30" s="112" t="s">
        <v>56</v>
      </c>
      <c r="B30" s="59">
        <f>MROUND('Fase 1 Vol'!AJ54*0.753,1)</f>
        <v>123</v>
      </c>
      <c r="C30" s="13" t="s">
        <v>18</v>
      </c>
      <c r="D30" s="59">
        <f>B30</f>
        <v>123</v>
      </c>
      <c r="E30" s="13" t="s">
        <v>19</v>
      </c>
      <c r="F30" s="59">
        <f>MROUND('Fase 1 Vol'!AJ54*0.74,1)</f>
        <v>121</v>
      </c>
      <c r="G30" s="13" t="s">
        <v>11</v>
      </c>
      <c r="H30" s="62"/>
      <c r="I30" s="57"/>
      <c r="K30" s="112" t="s">
        <v>56</v>
      </c>
      <c r="L30" s="59">
        <f>MROUND(F55*0.753,1)</f>
        <v>123</v>
      </c>
      <c r="M30" s="13" t="s">
        <v>18</v>
      </c>
      <c r="N30" s="50">
        <f>L30</f>
        <v>123</v>
      </c>
      <c r="O30" s="13" t="s">
        <v>19</v>
      </c>
      <c r="P30" s="59">
        <f>MROUND(F55*0.74,1)</f>
        <v>121</v>
      </c>
      <c r="Q30" s="13" t="s">
        <v>11</v>
      </c>
      <c r="R30" s="62"/>
      <c r="S30" s="62"/>
      <c r="U30" s="112" t="s">
        <v>56</v>
      </c>
      <c r="V30" s="59">
        <f>MROUND(P55*0.753,1)</f>
        <v>125</v>
      </c>
      <c r="W30" s="13" t="s">
        <v>18</v>
      </c>
      <c r="X30" s="50">
        <f>V30</f>
        <v>125</v>
      </c>
      <c r="Y30" s="13" t="s">
        <v>19</v>
      </c>
      <c r="Z30" s="59">
        <f>MROUND(P55*0.74,1)</f>
        <v>123</v>
      </c>
      <c r="AA30" s="13" t="s">
        <v>11</v>
      </c>
      <c r="AB30" s="62"/>
      <c r="AC30" s="57"/>
      <c r="AE30" s="112" t="s">
        <v>56</v>
      </c>
      <c r="AF30" s="121">
        <f>MROUND(Z55*0.78,1)</f>
        <v>131</v>
      </c>
      <c r="AG30" s="13" t="s">
        <v>19</v>
      </c>
      <c r="AH30" s="50">
        <f>AF30</f>
        <v>131</v>
      </c>
      <c r="AI30" s="13" t="s">
        <v>19</v>
      </c>
      <c r="AJ30" s="50">
        <f>AH30</f>
        <v>131</v>
      </c>
      <c r="AK30" s="13" t="s">
        <v>19</v>
      </c>
      <c r="AL30" s="125">
        <f>MROUND(Z55*0.74,1)</f>
        <v>124</v>
      </c>
      <c r="AM30" s="126" t="s">
        <v>11</v>
      </c>
    </row>
    <row r="31" spans="1:39" x14ac:dyDescent="0.3">
      <c r="A31" s="113" t="s">
        <v>55</v>
      </c>
      <c r="B31" s="60">
        <f>MROUND('Fase 1 Vol'!AJ53*0.86,1)</f>
        <v>90</v>
      </c>
      <c r="C31" s="12" t="s">
        <v>21</v>
      </c>
      <c r="D31" s="21">
        <f>MROUND('Fase 1 Vol'!AJ53*0.62,1)</f>
        <v>65</v>
      </c>
      <c r="E31" s="12" t="s">
        <v>38</v>
      </c>
      <c r="F31" s="21">
        <f>D31</f>
        <v>65</v>
      </c>
      <c r="G31" s="12" t="s">
        <v>38</v>
      </c>
      <c r="H31" s="21">
        <f>F31</f>
        <v>65</v>
      </c>
      <c r="I31" s="12" t="s">
        <v>38</v>
      </c>
      <c r="K31" s="113" t="s">
        <v>55</v>
      </c>
      <c r="L31" s="60">
        <f>MROUND(F54*0.86,1)</f>
        <v>92</v>
      </c>
      <c r="M31" s="12" t="s">
        <v>21</v>
      </c>
      <c r="N31" s="21">
        <f>MROUND(F54*0.62,1)</f>
        <v>66</v>
      </c>
      <c r="O31" s="12" t="s">
        <v>38</v>
      </c>
      <c r="P31" s="21">
        <f>N31</f>
        <v>66</v>
      </c>
      <c r="Q31" s="12" t="s">
        <v>38</v>
      </c>
      <c r="R31" s="21">
        <f>P31</f>
        <v>66</v>
      </c>
      <c r="S31" s="12" t="s">
        <v>38</v>
      </c>
      <c r="U31" s="113" t="s">
        <v>55</v>
      </c>
      <c r="V31" s="60">
        <f>MROUND(P54*0.86,1)</f>
        <v>94</v>
      </c>
      <c r="W31" s="12" t="s">
        <v>21</v>
      </c>
      <c r="X31" s="21">
        <f>MROUND(P54*0.62,1)</f>
        <v>68</v>
      </c>
      <c r="Y31" s="12" t="s">
        <v>38</v>
      </c>
      <c r="Z31" s="21">
        <f>X31</f>
        <v>68</v>
      </c>
      <c r="AA31" s="12" t="s">
        <v>38</v>
      </c>
      <c r="AB31" s="21">
        <f>Z31</f>
        <v>68</v>
      </c>
      <c r="AC31" s="15" t="s">
        <v>38</v>
      </c>
      <c r="AE31" s="113" t="s">
        <v>55</v>
      </c>
      <c r="AF31" s="122">
        <f>MROUND(Z54*0.68,1)</f>
        <v>74</v>
      </c>
      <c r="AG31" s="12" t="s">
        <v>39</v>
      </c>
      <c r="AH31" s="21">
        <f>AF31</f>
        <v>74</v>
      </c>
      <c r="AI31" s="12" t="s">
        <v>39</v>
      </c>
      <c r="AJ31" s="21">
        <f>AH31</f>
        <v>74</v>
      </c>
      <c r="AK31" s="12" t="s">
        <v>39</v>
      </c>
      <c r="AL31" s="85"/>
      <c r="AM31" s="124"/>
    </row>
    <row r="32" spans="1:39" x14ac:dyDescent="0.3">
      <c r="A32" s="113" t="s">
        <v>141</v>
      </c>
      <c r="B32" s="60">
        <f>MROUND('Fase 1 Vol'!AJ53*0.76,1)</f>
        <v>80</v>
      </c>
      <c r="C32" s="12" t="s">
        <v>48</v>
      </c>
      <c r="D32" s="49">
        <f>B32</f>
        <v>80</v>
      </c>
      <c r="E32" s="12" t="s">
        <v>48</v>
      </c>
      <c r="F32" s="12"/>
      <c r="G32" s="12"/>
      <c r="H32" s="12"/>
      <c r="I32" s="15"/>
      <c r="K32" s="113" t="s">
        <v>141</v>
      </c>
      <c r="L32" s="60">
        <f>MROUND(F54*0.76,1)</f>
        <v>81</v>
      </c>
      <c r="M32" s="12" t="s">
        <v>48</v>
      </c>
      <c r="N32" s="49">
        <f>L32</f>
        <v>81</v>
      </c>
      <c r="O32" s="12" t="s">
        <v>48</v>
      </c>
      <c r="P32" s="12"/>
      <c r="Q32" s="12"/>
      <c r="R32" s="12"/>
      <c r="S32" s="12"/>
      <c r="U32" s="113" t="s">
        <v>141</v>
      </c>
      <c r="V32" s="60">
        <f>MROUND(P54*0.76,1)</f>
        <v>83</v>
      </c>
      <c r="W32" s="12" t="s">
        <v>48</v>
      </c>
      <c r="X32" s="49">
        <f>V32</f>
        <v>83</v>
      </c>
      <c r="Y32" s="12" t="s">
        <v>48</v>
      </c>
      <c r="Z32" s="12"/>
      <c r="AA32" s="12"/>
      <c r="AB32" s="12"/>
      <c r="AC32" s="15"/>
      <c r="AE32" s="113" t="s">
        <v>141</v>
      </c>
      <c r="AF32" s="122">
        <f>MROUND(Z54*0.76,1)</f>
        <v>83</v>
      </c>
      <c r="AG32" s="12" t="s">
        <v>24</v>
      </c>
      <c r="AH32" s="49"/>
      <c r="AI32" s="12"/>
      <c r="AJ32" s="12"/>
      <c r="AK32" s="12"/>
      <c r="AL32" s="18"/>
      <c r="AM32" s="19"/>
    </row>
    <row r="33" spans="1:39" x14ac:dyDescent="0.3">
      <c r="A33" s="113" t="str">
        <f>Seleccion!C26</f>
        <v>Press de banca agarre ancho</v>
      </c>
      <c r="B33" s="60"/>
      <c r="C33" s="12" t="s">
        <v>2</v>
      </c>
      <c r="D33" s="12"/>
      <c r="E33" s="12" t="s">
        <v>2</v>
      </c>
      <c r="F33" s="12"/>
      <c r="G33" s="12" t="s">
        <v>2</v>
      </c>
      <c r="H33" s="12"/>
      <c r="I33" s="15"/>
      <c r="K33" s="113" t="str">
        <f>A33</f>
        <v>Press de banca agarre ancho</v>
      </c>
      <c r="L33" s="60"/>
      <c r="M33" s="12" t="s">
        <v>2</v>
      </c>
      <c r="N33" s="12"/>
      <c r="O33" s="12" t="s">
        <v>2</v>
      </c>
      <c r="P33" s="12"/>
      <c r="Q33" s="12" t="s">
        <v>2</v>
      </c>
      <c r="R33" s="12"/>
      <c r="S33" s="12"/>
      <c r="U33" s="113" t="str">
        <f>K33</f>
        <v>Press de banca agarre ancho</v>
      </c>
      <c r="V33" s="60"/>
      <c r="W33" s="12" t="s">
        <v>2</v>
      </c>
      <c r="X33" s="12"/>
      <c r="Y33" s="12" t="s">
        <v>2</v>
      </c>
      <c r="Z33" s="12"/>
      <c r="AA33" s="12" t="s">
        <v>2</v>
      </c>
      <c r="AB33" s="12"/>
      <c r="AC33" s="15"/>
      <c r="AE33" s="113" t="str">
        <f>U33</f>
        <v>Press de banca agarre ancho</v>
      </c>
      <c r="AF33" s="122"/>
      <c r="AG33" s="12" t="s">
        <v>2</v>
      </c>
      <c r="AH33" s="12"/>
      <c r="AI33" s="12"/>
      <c r="AJ33" s="12"/>
      <c r="AK33" s="12"/>
      <c r="AL33" s="12"/>
      <c r="AM33" s="15"/>
    </row>
    <row r="34" spans="1:39" x14ac:dyDescent="0.3">
      <c r="A34" s="113" t="s">
        <v>143</v>
      </c>
      <c r="B34" s="60"/>
      <c r="C34" s="12" t="s">
        <v>6</v>
      </c>
      <c r="D34" s="12"/>
      <c r="E34" s="12" t="s">
        <v>6</v>
      </c>
      <c r="F34" s="12"/>
      <c r="G34" s="12"/>
      <c r="H34" s="12"/>
      <c r="I34" s="15"/>
      <c r="K34" s="113" t="s">
        <v>143</v>
      </c>
      <c r="L34" s="60"/>
      <c r="M34" s="12" t="s">
        <v>6</v>
      </c>
      <c r="N34" s="12"/>
      <c r="O34" s="12" t="s">
        <v>6</v>
      </c>
      <c r="P34" s="12"/>
      <c r="Q34" s="12"/>
      <c r="R34" s="12"/>
      <c r="S34" s="12"/>
      <c r="U34" s="113" t="s">
        <v>143</v>
      </c>
      <c r="V34" s="60"/>
      <c r="W34" s="12" t="s">
        <v>6</v>
      </c>
      <c r="X34" s="12"/>
      <c r="Y34" s="12" t="s">
        <v>6</v>
      </c>
      <c r="Z34" s="12"/>
      <c r="AA34" s="12"/>
      <c r="AB34" s="12"/>
      <c r="AC34" s="15"/>
      <c r="AE34" s="113" t="s">
        <v>143</v>
      </c>
      <c r="AF34" s="122"/>
      <c r="AG34" s="12" t="s">
        <v>6</v>
      </c>
      <c r="AH34" s="12"/>
      <c r="AI34" s="12"/>
      <c r="AJ34" s="12"/>
      <c r="AK34" s="12"/>
      <c r="AL34" s="12"/>
      <c r="AM34" s="15"/>
    </row>
    <row r="35" spans="1:39" x14ac:dyDescent="0.3">
      <c r="A35" s="113" t="s">
        <v>174</v>
      </c>
      <c r="B35" s="60"/>
      <c r="C35" s="12" t="s">
        <v>4</v>
      </c>
      <c r="D35" s="12"/>
      <c r="E35" s="12" t="s">
        <v>4</v>
      </c>
      <c r="F35" s="12"/>
      <c r="G35" s="12"/>
      <c r="H35" s="12"/>
      <c r="I35" s="15"/>
      <c r="K35" s="113" t="s">
        <v>174</v>
      </c>
      <c r="L35" s="60"/>
      <c r="M35" s="12" t="s">
        <v>4</v>
      </c>
      <c r="N35" s="12"/>
      <c r="O35" s="12" t="s">
        <v>4</v>
      </c>
      <c r="P35" s="12"/>
      <c r="Q35" s="12"/>
      <c r="R35" s="12"/>
      <c r="S35" s="12"/>
      <c r="U35" s="113" t="s">
        <v>174</v>
      </c>
      <c r="V35" s="60"/>
      <c r="W35" s="12" t="s">
        <v>4</v>
      </c>
      <c r="X35" s="12"/>
      <c r="Y35" s="12" t="s">
        <v>4</v>
      </c>
      <c r="Z35" s="12"/>
      <c r="AA35" s="12"/>
      <c r="AB35" s="12"/>
      <c r="AC35" s="15"/>
      <c r="AE35" s="113" t="s">
        <v>174</v>
      </c>
      <c r="AF35" s="122"/>
      <c r="AG35" s="12" t="s">
        <v>4</v>
      </c>
      <c r="AH35" s="12"/>
      <c r="AI35" s="12"/>
      <c r="AJ35" s="12"/>
      <c r="AK35" s="12"/>
      <c r="AL35" s="12"/>
      <c r="AM35" s="15"/>
    </row>
    <row r="36" spans="1:39" ht="15" thickBot="1" x14ac:dyDescent="0.35">
      <c r="A36" s="114" t="s">
        <v>175</v>
      </c>
      <c r="B36" s="61"/>
      <c r="C36" s="16" t="s">
        <v>22</v>
      </c>
      <c r="D36" s="16"/>
      <c r="E36" s="16" t="s">
        <v>22</v>
      </c>
      <c r="F36" s="16"/>
      <c r="G36" s="16"/>
      <c r="H36" s="16"/>
      <c r="I36" s="17"/>
      <c r="K36" s="114" t="s">
        <v>175</v>
      </c>
      <c r="L36" s="61"/>
      <c r="M36" s="16" t="s">
        <v>22</v>
      </c>
      <c r="N36" s="16"/>
      <c r="O36" s="16" t="s">
        <v>22</v>
      </c>
      <c r="P36" s="16"/>
      <c r="Q36" s="16"/>
      <c r="R36" s="16"/>
      <c r="S36" s="16"/>
      <c r="U36" s="113" t="s">
        <v>175</v>
      </c>
      <c r="V36" s="60"/>
      <c r="W36" s="12" t="s">
        <v>22</v>
      </c>
      <c r="X36" s="12"/>
      <c r="Y36" s="12" t="s">
        <v>22</v>
      </c>
      <c r="Z36" s="12"/>
      <c r="AA36" s="12"/>
      <c r="AB36" s="12"/>
      <c r="AC36" s="15"/>
      <c r="AE36" s="113" t="s">
        <v>175</v>
      </c>
      <c r="AF36" s="123"/>
      <c r="AG36" s="16" t="s">
        <v>22</v>
      </c>
      <c r="AH36" s="16"/>
      <c r="AI36" s="16"/>
      <c r="AJ36" s="16"/>
      <c r="AK36" s="16"/>
      <c r="AL36" s="16"/>
      <c r="AM36" s="17"/>
    </row>
    <row r="37" spans="1:39" ht="15" thickBot="1" x14ac:dyDescent="0.35">
      <c r="A37" s="2"/>
      <c r="B37" s="1"/>
      <c r="C37" s="8"/>
      <c r="D37" s="8"/>
      <c r="E37" s="8"/>
      <c r="F37" s="8"/>
      <c r="G37" s="8"/>
      <c r="H37" s="8"/>
      <c r="I37" s="8"/>
      <c r="K37" s="2"/>
      <c r="L37" s="1"/>
      <c r="M37" s="8"/>
      <c r="N37" s="8"/>
      <c r="O37" s="8"/>
      <c r="P37" s="8"/>
      <c r="Q37" s="8"/>
      <c r="R37" s="8"/>
      <c r="S37" s="8"/>
      <c r="U37" s="2"/>
      <c r="V37" s="1"/>
      <c r="W37" s="8"/>
      <c r="X37" s="8"/>
      <c r="Y37" s="8"/>
      <c r="Z37" s="8"/>
      <c r="AA37" s="8"/>
      <c r="AB37" s="8"/>
      <c r="AC37" s="8"/>
      <c r="AE37" s="2"/>
      <c r="AF37" s="1"/>
      <c r="AG37" s="8"/>
      <c r="AH37" s="8"/>
      <c r="AI37" s="8"/>
      <c r="AJ37" s="8"/>
      <c r="AK37" s="8"/>
      <c r="AL37" s="8"/>
      <c r="AM37" s="8"/>
    </row>
    <row r="38" spans="1:39" ht="48" thickTop="1" thickBot="1" x14ac:dyDescent="0.35">
      <c r="A38" s="110" t="s">
        <v>170</v>
      </c>
      <c r="B38" s="23"/>
      <c r="C38" s="24"/>
      <c r="D38" s="24"/>
      <c r="E38" s="24"/>
      <c r="F38" s="24"/>
      <c r="G38" s="24"/>
      <c r="H38" s="24"/>
      <c r="I38" s="24"/>
      <c r="K38" s="110" t="s">
        <v>170</v>
      </c>
      <c r="L38" s="23"/>
      <c r="M38" s="24"/>
      <c r="N38" s="24"/>
      <c r="O38" s="24"/>
      <c r="P38" s="24"/>
      <c r="Q38" s="24"/>
      <c r="R38" s="24"/>
      <c r="S38" s="24"/>
      <c r="U38" s="110" t="s">
        <v>170</v>
      </c>
      <c r="V38" s="23"/>
      <c r="W38" s="24"/>
      <c r="X38" s="24"/>
      <c r="Y38" s="24"/>
      <c r="Z38" s="24"/>
      <c r="AA38" s="24"/>
      <c r="AB38" s="24"/>
      <c r="AC38" s="24"/>
      <c r="AE38" s="110" t="s">
        <v>170</v>
      </c>
      <c r="AF38" s="23"/>
      <c r="AG38" s="24"/>
      <c r="AH38" s="24"/>
      <c r="AI38" s="24"/>
      <c r="AJ38" s="24"/>
      <c r="AK38" s="24"/>
      <c r="AL38" s="24"/>
      <c r="AM38" s="24"/>
    </row>
    <row r="39" spans="1:39" ht="16.8" thickTop="1" thickBot="1" x14ac:dyDescent="0.35">
      <c r="A39" s="20"/>
      <c r="B39" s="53" t="s">
        <v>128</v>
      </c>
      <c r="C39" s="54"/>
      <c r="D39" s="55" t="s">
        <v>129</v>
      </c>
      <c r="E39" s="54"/>
      <c r="F39" s="55" t="s">
        <v>130</v>
      </c>
      <c r="G39" s="54"/>
      <c r="H39" s="55" t="s">
        <v>131</v>
      </c>
      <c r="I39" s="52"/>
      <c r="K39" s="20"/>
      <c r="L39" s="53" t="s">
        <v>128</v>
      </c>
      <c r="M39" s="54"/>
      <c r="N39" s="55" t="s">
        <v>129</v>
      </c>
      <c r="O39" s="54"/>
      <c r="P39" s="55" t="s">
        <v>130</v>
      </c>
      <c r="Q39" s="54"/>
      <c r="R39" s="55" t="s">
        <v>131</v>
      </c>
      <c r="S39" s="52"/>
      <c r="U39" s="20"/>
      <c r="V39" s="53" t="s">
        <v>128</v>
      </c>
      <c r="W39" s="54"/>
      <c r="X39" s="55" t="s">
        <v>129</v>
      </c>
      <c r="Y39" s="54"/>
      <c r="Z39" s="55" t="s">
        <v>130</v>
      </c>
      <c r="AA39" s="54"/>
      <c r="AB39" s="55" t="s">
        <v>131</v>
      </c>
      <c r="AC39" s="52"/>
      <c r="AE39" s="20"/>
      <c r="AF39" s="53" t="s">
        <v>128</v>
      </c>
      <c r="AG39" s="54"/>
      <c r="AH39" s="55" t="s">
        <v>129</v>
      </c>
      <c r="AI39" s="54"/>
      <c r="AJ39" s="55" t="s">
        <v>130</v>
      </c>
      <c r="AK39" s="54"/>
      <c r="AL39" s="55" t="s">
        <v>131</v>
      </c>
      <c r="AM39" s="52"/>
    </row>
    <row r="40" spans="1:39" x14ac:dyDescent="0.3">
      <c r="A40" s="115" t="s">
        <v>64</v>
      </c>
      <c r="B40" s="50">
        <f>MROUND('Fase 1 Vol'!AJ52*0.86,1)</f>
        <v>103</v>
      </c>
      <c r="C40" s="13" t="s">
        <v>21</v>
      </c>
      <c r="D40" s="50">
        <f>MROUND('Fase 1 Vol'!AJ52*0.62,1)</f>
        <v>74</v>
      </c>
      <c r="E40" s="12" t="s">
        <v>38</v>
      </c>
      <c r="F40" s="22">
        <f>D40</f>
        <v>74</v>
      </c>
      <c r="G40" s="12" t="s">
        <v>38</v>
      </c>
      <c r="H40" s="22">
        <f>F40</f>
        <v>74</v>
      </c>
      <c r="I40" s="12" t="s">
        <v>38</v>
      </c>
      <c r="K40" s="112" t="s">
        <v>64</v>
      </c>
      <c r="L40" s="59">
        <f>MROUND(F53*0.86,1)</f>
        <v>105</v>
      </c>
      <c r="M40" s="13" t="s">
        <v>21</v>
      </c>
      <c r="N40" s="22">
        <f>MROUND(F53*0.62,1)</f>
        <v>76</v>
      </c>
      <c r="O40" s="13" t="s">
        <v>38</v>
      </c>
      <c r="P40" s="22">
        <f>N40</f>
        <v>76</v>
      </c>
      <c r="Q40" s="22" t="s">
        <v>38</v>
      </c>
      <c r="R40" s="22">
        <f>P40</f>
        <v>76</v>
      </c>
      <c r="S40" s="13" t="s">
        <v>38</v>
      </c>
      <c r="U40" s="112" t="s">
        <v>64</v>
      </c>
      <c r="V40" s="59">
        <f>MROUND(P53*0.86,1)</f>
        <v>107</v>
      </c>
      <c r="W40" s="13" t="s">
        <v>21</v>
      </c>
      <c r="X40" s="22">
        <f>MROUND(P53*0.62,1)</f>
        <v>77</v>
      </c>
      <c r="Y40" s="13" t="s">
        <v>38</v>
      </c>
      <c r="Z40" s="22">
        <f>X40</f>
        <v>77</v>
      </c>
      <c r="AA40" s="22" t="s">
        <v>38</v>
      </c>
      <c r="AB40" s="21">
        <f>Z40</f>
        <v>77</v>
      </c>
      <c r="AC40" s="14" t="s">
        <v>38</v>
      </c>
      <c r="AE40" s="127" t="s">
        <v>64</v>
      </c>
      <c r="AF40" s="121">
        <f>MROUND(Z53*0.68,1)</f>
        <v>86</v>
      </c>
      <c r="AG40" s="12" t="s">
        <v>39</v>
      </c>
      <c r="AH40" s="22">
        <f>AF40</f>
        <v>86</v>
      </c>
      <c r="AI40" s="12" t="s">
        <v>39</v>
      </c>
      <c r="AJ40" s="22">
        <f>AH40</f>
        <v>86</v>
      </c>
      <c r="AK40" s="12" t="s">
        <v>39</v>
      </c>
      <c r="AL40" s="62"/>
      <c r="AM40" s="57"/>
    </row>
    <row r="41" spans="1:39" x14ac:dyDescent="0.3">
      <c r="A41" s="116" t="str">
        <f>Seleccion!C39</f>
        <v>Peso muerto rumano</v>
      </c>
      <c r="B41" s="49"/>
      <c r="C41" s="12" t="s">
        <v>6</v>
      </c>
      <c r="D41" s="12"/>
      <c r="E41" s="12" t="s">
        <v>6</v>
      </c>
      <c r="F41" s="12"/>
      <c r="G41" s="12"/>
      <c r="H41" s="21"/>
      <c r="I41" s="15"/>
      <c r="K41" s="113" t="str">
        <f>A41</f>
        <v>Peso muerto rumano</v>
      </c>
      <c r="L41" s="60"/>
      <c r="M41" s="12" t="s">
        <v>6</v>
      </c>
      <c r="N41" s="12"/>
      <c r="O41" s="12" t="s">
        <v>6</v>
      </c>
      <c r="P41" s="12"/>
      <c r="Q41" s="12"/>
      <c r="R41" s="21"/>
      <c r="S41" s="12"/>
      <c r="U41" s="113" t="str">
        <f>K41</f>
        <v>Peso muerto rumano</v>
      </c>
      <c r="V41" s="60"/>
      <c r="W41" s="12" t="s">
        <v>6</v>
      </c>
      <c r="X41" s="12"/>
      <c r="Y41" s="12" t="s">
        <v>6</v>
      </c>
      <c r="Z41" s="12"/>
      <c r="AA41" s="12"/>
      <c r="AB41" s="21"/>
      <c r="AC41" s="15"/>
      <c r="AE41" s="129" t="str">
        <f>U41</f>
        <v>Peso muerto rumano</v>
      </c>
      <c r="AF41" s="122"/>
      <c r="AG41" s="12">
        <v>3</v>
      </c>
      <c r="AH41" s="12"/>
      <c r="AI41" s="12"/>
      <c r="AJ41" s="12"/>
      <c r="AK41" s="12"/>
      <c r="AL41" s="21"/>
      <c r="AM41" s="15"/>
    </row>
    <row r="42" spans="1:39" x14ac:dyDescent="0.3">
      <c r="A42" s="116" t="str">
        <f>Seleccion!C13</f>
        <v>Sentadillas frontales</v>
      </c>
      <c r="B42" s="49"/>
      <c r="C42" s="12" t="s">
        <v>6</v>
      </c>
      <c r="D42" s="12"/>
      <c r="E42" s="12" t="s">
        <v>6</v>
      </c>
      <c r="F42" s="12"/>
      <c r="G42" s="12"/>
      <c r="H42" s="12"/>
      <c r="I42" s="15"/>
      <c r="K42" s="113" t="str">
        <f>A42</f>
        <v>Sentadillas frontales</v>
      </c>
      <c r="L42" s="60"/>
      <c r="M42" s="12" t="s">
        <v>6</v>
      </c>
      <c r="N42" s="12"/>
      <c r="O42" s="12" t="s">
        <v>6</v>
      </c>
      <c r="P42" s="12"/>
      <c r="Q42" s="12"/>
      <c r="R42" s="12"/>
      <c r="S42" s="12"/>
      <c r="U42" s="113" t="str">
        <f>K42</f>
        <v>Sentadillas frontales</v>
      </c>
      <c r="V42" s="60"/>
      <c r="W42" s="12" t="s">
        <v>6</v>
      </c>
      <c r="X42" s="12"/>
      <c r="Y42" s="12" t="s">
        <v>6</v>
      </c>
      <c r="Z42" s="12"/>
      <c r="AA42" s="12"/>
      <c r="AB42" s="12"/>
      <c r="AC42" s="15"/>
      <c r="AE42" s="129" t="str">
        <f>U42</f>
        <v>Sentadillas frontales</v>
      </c>
      <c r="AF42" s="122"/>
      <c r="AG42" s="12" t="s">
        <v>6</v>
      </c>
      <c r="AH42" s="12"/>
      <c r="AI42" s="12"/>
      <c r="AJ42" s="12"/>
      <c r="AK42" s="12"/>
      <c r="AL42" s="12"/>
      <c r="AM42" s="15"/>
    </row>
    <row r="43" spans="1:39" ht="15" thickBot="1" x14ac:dyDescent="0.35">
      <c r="A43" s="116" t="s">
        <v>137</v>
      </c>
      <c r="B43" s="49">
        <f>MROUND('Fase 1 Vol'!AJ54*0.6,1)</f>
        <v>98</v>
      </c>
      <c r="C43" s="12" t="s">
        <v>19</v>
      </c>
      <c r="D43" s="49">
        <f>B43</f>
        <v>98</v>
      </c>
      <c r="E43" s="12" t="s">
        <v>19</v>
      </c>
      <c r="F43" s="49"/>
      <c r="G43" s="12"/>
      <c r="H43" s="21"/>
      <c r="I43" s="15"/>
      <c r="K43" s="113" t="s">
        <v>137</v>
      </c>
      <c r="L43" s="60">
        <f>MROUND(F55*0.6,1)</f>
        <v>98</v>
      </c>
      <c r="M43" s="12" t="s">
        <v>19</v>
      </c>
      <c r="N43" s="49">
        <f>L43</f>
        <v>98</v>
      </c>
      <c r="O43" s="12" t="s">
        <v>19</v>
      </c>
      <c r="P43" s="49"/>
      <c r="Q43" s="12"/>
      <c r="R43" s="21"/>
      <c r="S43" s="12"/>
      <c r="U43" s="114" t="s">
        <v>137</v>
      </c>
      <c r="V43" s="61">
        <f>MROUND(P55*0.6,1)</f>
        <v>100</v>
      </c>
      <c r="W43" s="16" t="s">
        <v>19</v>
      </c>
      <c r="X43" s="51">
        <f>V43</f>
        <v>100</v>
      </c>
      <c r="Y43" s="16" t="s">
        <v>19</v>
      </c>
      <c r="Z43" s="51"/>
      <c r="AA43" s="16"/>
      <c r="AB43" s="32"/>
      <c r="AC43" s="17"/>
      <c r="AE43" s="128" t="s">
        <v>137</v>
      </c>
      <c r="AF43" s="122"/>
      <c r="AG43" s="12" t="s">
        <v>19</v>
      </c>
      <c r="AH43" s="49">
        <f>AF43</f>
        <v>0</v>
      </c>
      <c r="AI43" s="12" t="s">
        <v>19</v>
      </c>
      <c r="AJ43" s="49"/>
      <c r="AK43" s="12"/>
      <c r="AL43" s="21"/>
      <c r="AM43" s="15"/>
    </row>
    <row r="44" spans="1:39" ht="15" thickBot="1" x14ac:dyDescent="0.35"/>
    <row r="45" spans="1:39" ht="16.8" thickTop="1" thickBot="1" x14ac:dyDescent="0.35">
      <c r="A45" s="111" t="s">
        <v>158</v>
      </c>
      <c r="B45" s="1"/>
      <c r="C45" s="8"/>
      <c r="D45" s="8"/>
      <c r="E45" s="8"/>
      <c r="F45" s="8"/>
      <c r="G45" s="8"/>
      <c r="H45" s="8"/>
      <c r="I45" s="8"/>
      <c r="K45" s="111" t="s">
        <v>158</v>
      </c>
      <c r="L45" s="1"/>
      <c r="M45" s="8"/>
      <c r="N45" s="8"/>
      <c r="O45" s="8"/>
      <c r="P45" s="8"/>
      <c r="Q45" s="8"/>
      <c r="R45" s="8"/>
      <c r="S45" s="8"/>
      <c r="U45" s="111" t="s">
        <v>158</v>
      </c>
      <c r="V45" s="1"/>
      <c r="W45" s="8"/>
      <c r="X45" s="8"/>
      <c r="Y45" s="8"/>
      <c r="Z45" s="8"/>
      <c r="AA45" s="8"/>
      <c r="AB45" s="8"/>
      <c r="AC45" s="8"/>
      <c r="AE45" s="111" t="s">
        <v>158</v>
      </c>
      <c r="AF45" s="1"/>
      <c r="AG45" s="8"/>
      <c r="AH45" s="8"/>
      <c r="AI45" s="8"/>
      <c r="AJ45" s="8"/>
      <c r="AK45" s="8"/>
      <c r="AL45" s="8"/>
      <c r="AM45" s="8"/>
    </row>
    <row r="46" spans="1:39" ht="15" thickBot="1" x14ac:dyDescent="0.35">
      <c r="A46" s="117" t="s">
        <v>178</v>
      </c>
      <c r="B46" s="22"/>
      <c r="C46" s="103"/>
      <c r="D46" s="13"/>
      <c r="E46" s="103"/>
      <c r="F46" s="14"/>
      <c r="G46" s="102"/>
      <c r="H46" s="13"/>
      <c r="I46" s="14"/>
      <c r="K46" s="117" t="s">
        <v>178</v>
      </c>
      <c r="L46" s="22"/>
      <c r="M46" s="103"/>
      <c r="N46" s="13"/>
      <c r="O46" s="103"/>
      <c r="P46" s="14"/>
      <c r="Q46" s="102"/>
      <c r="R46" s="13"/>
      <c r="S46" s="14"/>
      <c r="U46" s="117" t="s">
        <v>178</v>
      </c>
      <c r="V46" s="22"/>
      <c r="W46" s="103"/>
      <c r="X46" s="13"/>
      <c r="Y46" s="103"/>
      <c r="Z46" s="14"/>
      <c r="AA46" s="102"/>
      <c r="AB46" s="13"/>
      <c r="AC46" s="14"/>
      <c r="AE46" s="117" t="s">
        <v>178</v>
      </c>
      <c r="AF46" s="22"/>
      <c r="AG46" s="103"/>
      <c r="AH46" s="13"/>
      <c r="AI46" s="103"/>
      <c r="AJ46" s="14"/>
      <c r="AK46" s="102"/>
      <c r="AL46" s="13"/>
      <c r="AM46" s="14"/>
    </row>
    <row r="47" spans="1:39" x14ac:dyDescent="0.3">
      <c r="A47" s="116"/>
      <c r="B47" s="49"/>
      <c r="C47" s="12"/>
      <c r="D47" s="12"/>
      <c r="E47" s="12"/>
      <c r="F47" s="15"/>
      <c r="G47" s="99"/>
      <c r="H47" s="12"/>
      <c r="I47" s="15"/>
      <c r="K47" s="116"/>
      <c r="L47" s="49"/>
      <c r="M47" s="12"/>
      <c r="N47" s="12"/>
      <c r="O47" s="12"/>
      <c r="P47" s="15"/>
      <c r="Q47" s="99"/>
      <c r="R47" s="12"/>
      <c r="S47" s="15"/>
      <c r="U47" s="116"/>
      <c r="V47" s="49"/>
      <c r="W47" s="12"/>
      <c r="X47" s="12"/>
      <c r="Y47" s="12"/>
      <c r="Z47" s="15"/>
      <c r="AA47" s="99"/>
      <c r="AB47" s="12"/>
      <c r="AC47" s="15"/>
      <c r="AE47" s="116"/>
      <c r="AF47" s="49"/>
      <c r="AG47" s="12"/>
      <c r="AH47" s="12"/>
      <c r="AI47" s="12"/>
      <c r="AJ47" s="15"/>
      <c r="AK47" s="99"/>
      <c r="AL47" s="12"/>
      <c r="AM47" s="15"/>
    </row>
    <row r="48" spans="1:39" ht="15" thickBot="1" x14ac:dyDescent="0.35">
      <c r="A48" s="117"/>
      <c r="B48" s="51"/>
      <c r="C48" s="16"/>
      <c r="D48" s="16"/>
      <c r="E48" s="16"/>
      <c r="F48" s="17"/>
      <c r="G48" s="100"/>
      <c r="H48" s="16"/>
      <c r="I48" s="17"/>
      <c r="K48" s="117"/>
      <c r="L48" s="51"/>
      <c r="M48" s="16"/>
      <c r="N48" s="16"/>
      <c r="O48" s="16"/>
      <c r="P48" s="17"/>
      <c r="Q48" s="100"/>
      <c r="R48" s="16"/>
      <c r="S48" s="17"/>
      <c r="U48" s="117"/>
      <c r="V48" s="51"/>
      <c r="W48" s="16"/>
      <c r="X48" s="16"/>
      <c r="Y48" s="16"/>
      <c r="Z48" s="17"/>
      <c r="AA48" s="100"/>
      <c r="AB48" s="16"/>
      <c r="AC48" s="17"/>
      <c r="AE48" s="117"/>
      <c r="AF48" s="51"/>
      <c r="AG48" s="16"/>
      <c r="AH48" s="16"/>
      <c r="AI48" s="16"/>
      <c r="AJ48" s="17"/>
      <c r="AK48" s="100"/>
      <c r="AL48" s="16"/>
      <c r="AM48" s="17"/>
    </row>
    <row r="49" spans="1:38" x14ac:dyDescent="0.3">
      <c r="U49" s="259"/>
      <c r="V49" s="11"/>
      <c r="W49" s="11"/>
      <c r="X49" s="11"/>
      <c r="Y49" s="11"/>
      <c r="Z49" s="11"/>
      <c r="AA49" s="11"/>
      <c r="AB49" s="11"/>
      <c r="AC49" s="11"/>
      <c r="AD49" s="11"/>
      <c r="AE49" s="259"/>
    </row>
    <row r="50" spans="1:38" ht="15" thickBot="1" x14ac:dyDescent="0.35">
      <c r="U50" s="260"/>
      <c r="V50" s="11"/>
      <c r="W50" s="11"/>
      <c r="X50" s="11"/>
      <c r="Y50" s="11"/>
      <c r="Z50" s="11"/>
      <c r="AA50" s="11"/>
      <c r="AB50" s="11"/>
      <c r="AC50" s="11"/>
      <c r="AD50" s="11"/>
      <c r="AE50" s="260"/>
    </row>
    <row r="51" spans="1:38" ht="18.600000000000001" thickBot="1" x14ac:dyDescent="0.4">
      <c r="A51" s="2"/>
      <c r="B51" s="40"/>
      <c r="C51" s="29"/>
      <c r="D51" s="39" t="s">
        <v>149</v>
      </c>
      <c r="E51" s="29"/>
      <c r="F51" s="30"/>
      <c r="G51" s="8"/>
      <c r="K51" s="2"/>
      <c r="L51" s="40"/>
      <c r="M51" s="29"/>
      <c r="N51" s="39" t="s">
        <v>150</v>
      </c>
      <c r="O51" s="29"/>
      <c r="P51" s="30"/>
      <c r="Q51" s="8"/>
      <c r="U51" s="2"/>
      <c r="V51" s="40"/>
      <c r="W51" s="29"/>
      <c r="X51" s="39" t="s">
        <v>151</v>
      </c>
      <c r="Y51" s="29"/>
      <c r="Z51" s="30"/>
      <c r="AA51" s="8"/>
      <c r="AE51" s="2"/>
      <c r="AF51" s="40"/>
      <c r="AG51" s="29"/>
      <c r="AH51" s="39" t="s">
        <v>152</v>
      </c>
      <c r="AI51" s="29"/>
      <c r="AJ51" s="30"/>
      <c r="AK51" s="8"/>
    </row>
    <row r="52" spans="1:38" ht="16.2" thickBot="1" x14ac:dyDescent="0.35">
      <c r="A52" s="41" t="s">
        <v>1</v>
      </c>
      <c r="B52" s="66" t="s">
        <v>33</v>
      </c>
      <c r="C52" s="37"/>
      <c r="D52" s="38"/>
      <c r="E52" s="38"/>
      <c r="F52" s="67" t="s">
        <v>155</v>
      </c>
      <c r="G52" s="68"/>
      <c r="K52" s="41" t="s">
        <v>1</v>
      </c>
      <c r="L52" s="66" t="s">
        <v>33</v>
      </c>
      <c r="M52" s="37"/>
      <c r="N52" s="38"/>
      <c r="O52" s="38"/>
      <c r="P52" s="67" t="s">
        <v>155</v>
      </c>
      <c r="Q52" s="68"/>
      <c r="U52" s="41" t="s">
        <v>1</v>
      </c>
      <c r="V52" s="66" t="s">
        <v>33</v>
      </c>
      <c r="W52" s="37"/>
      <c r="X52" s="38"/>
      <c r="Y52" s="38"/>
      <c r="Z52" s="67" t="s">
        <v>155</v>
      </c>
      <c r="AA52" s="68"/>
      <c r="AE52" s="41" t="s">
        <v>1</v>
      </c>
      <c r="AF52" s="66" t="s">
        <v>33</v>
      </c>
      <c r="AG52" s="37"/>
      <c r="AH52" s="38"/>
      <c r="AI52" s="38"/>
      <c r="AJ52" s="67" t="s">
        <v>155</v>
      </c>
      <c r="AK52" s="68"/>
    </row>
    <row r="53" spans="1:38" ht="16.2" thickBot="1" x14ac:dyDescent="0.35">
      <c r="A53" s="73" t="s">
        <v>64</v>
      </c>
      <c r="B53" s="248" t="s">
        <v>14</v>
      </c>
      <c r="C53" s="74" t="s">
        <v>70</v>
      </c>
      <c r="D53" s="75"/>
      <c r="E53" s="75"/>
      <c r="F53" s="76">
        <f>MROUND(IF(B53="1-4", 'Fase 1 Vol'!AJ52*0.97,IF(B53="5-6", 'Fase 1 Vol'!AJ52*1,IF(B53="7-8", 'Fase 1 Vol'!AJ52*1.015,IF(B53="9-10", 'Fase 1 Vol'!AJ52*1.03,IF(B53="11+", 'Fase 1 Vol'!AJ52*1.045))))),1)</f>
        <v>122</v>
      </c>
      <c r="G53" s="82"/>
      <c r="H53" s="8"/>
      <c r="K53" s="73" t="s">
        <v>64</v>
      </c>
      <c r="L53" s="248" t="s">
        <v>14</v>
      </c>
      <c r="M53" s="74" t="s">
        <v>70</v>
      </c>
      <c r="N53" s="75"/>
      <c r="O53" s="75"/>
      <c r="P53" s="76">
        <f>MROUND(IF(L53="1-4", F53*0.97,IF(L53="5-6", F53*1,IF(L53="7-8", F53*1.015,IF(L53="9-10", F53*1.03,IF(L53="11+", F53*1.045))))),1)</f>
        <v>124</v>
      </c>
      <c r="Q53" s="82"/>
      <c r="R53" s="8"/>
      <c r="U53" s="73" t="s">
        <v>64</v>
      </c>
      <c r="V53" s="248" t="s">
        <v>14</v>
      </c>
      <c r="W53" s="74" t="s">
        <v>70</v>
      </c>
      <c r="X53" s="75"/>
      <c r="Y53" s="75"/>
      <c r="Z53" s="76">
        <f>MROUND(IF(V53="1-4", P53*0.97,IF(V53="5-6", P53*1,IF(V53="7-8", P53*1.015,IF(V53="9-10", P53*1.03,IF(V53="11+", P53*1.045))))),1)</f>
        <v>126</v>
      </c>
      <c r="AA53" s="82"/>
      <c r="AB53" s="8"/>
      <c r="AE53" s="73" t="s">
        <v>64</v>
      </c>
      <c r="AF53" s="248" t="s">
        <v>14</v>
      </c>
      <c r="AG53" s="74" t="s">
        <v>70</v>
      </c>
      <c r="AH53" s="75"/>
      <c r="AI53" s="75"/>
      <c r="AJ53" s="76">
        <f>MROUND(IF(AF53="1-4", Z53*0.97,IF(AF53="5-6", Z53*1,IF(AF53="7-8", Z53*1.015,IF(AF53="9-10", Z53*1.03,IF(AF53="11+", Z53*1.045))))),1)</f>
        <v>128</v>
      </c>
      <c r="AK53" s="82"/>
      <c r="AL53" s="8"/>
    </row>
    <row r="54" spans="1:38" ht="16.2" thickBot="1" x14ac:dyDescent="0.35">
      <c r="A54" s="83" t="s">
        <v>55</v>
      </c>
      <c r="B54" s="249" t="s">
        <v>14</v>
      </c>
      <c r="C54" s="69" t="s">
        <v>70</v>
      </c>
      <c r="D54" s="70"/>
      <c r="E54" s="72"/>
      <c r="F54" s="76">
        <f>MROUND(IF(B54="1-4", 'Fase 1 Vol'!AJ53*0.97,IF(B54="5-6", 'Fase 1 Vol'!AJ53*1,IF(B54="7-8", 'Fase 1 Vol'!AJ53*1.015,IF(B54="9-10", 'Fase 1 Vol'!AJ53*1.03,IF(B54="11+", 'Fase 1 Vol'!AJ53*1.045))))),1)</f>
        <v>107</v>
      </c>
      <c r="G54" s="84"/>
      <c r="H54" s="8"/>
      <c r="K54" s="83" t="s">
        <v>55</v>
      </c>
      <c r="L54" s="249" t="s">
        <v>14</v>
      </c>
      <c r="M54" s="69" t="s">
        <v>70</v>
      </c>
      <c r="N54" s="70"/>
      <c r="O54" s="72"/>
      <c r="P54" s="76">
        <f>MROUND(IF(L54="1-4", F54*0.97,IF(L54="5-6", F54*1,IF(L54="7-8", F54*1.015,IF(L54="9-10", F54*1.03,IF(L54="11+", F54*1.045))))),1)</f>
        <v>109</v>
      </c>
      <c r="Q54" s="84"/>
      <c r="R54" s="8"/>
      <c r="U54" s="83" t="s">
        <v>55</v>
      </c>
      <c r="V54" s="249" t="s">
        <v>13</v>
      </c>
      <c r="W54" s="69" t="s">
        <v>70</v>
      </c>
      <c r="X54" s="70"/>
      <c r="Y54" s="72"/>
      <c r="Z54" s="76">
        <f>MROUND(IF(V54="1-4", P54*0.97,IF(V54="5-6", P54*1,IF(V54="7-8", P54*1.015,IF(V54="9-10", P54*1.03,IF(V54="11+", P54*1.045))))),1)</f>
        <v>109</v>
      </c>
      <c r="AA54" s="84"/>
      <c r="AB54" s="8"/>
      <c r="AE54" s="83" t="s">
        <v>55</v>
      </c>
      <c r="AF54" s="249" t="s">
        <v>14</v>
      </c>
      <c r="AG54" s="69" t="s">
        <v>70</v>
      </c>
      <c r="AH54" s="70"/>
      <c r="AI54" s="72"/>
      <c r="AJ54" s="76">
        <f>MROUND(IF(AF54="1-4", Z54*0.97,IF(AF54="5-6", Z54*1,IF(AF54="7-8", Z54*1.015,IF(AF54="9-10", Z54*1.03,IF(AF54="11+", Z54*1.045))))),1)</f>
        <v>111</v>
      </c>
      <c r="AK54" s="84"/>
      <c r="AL54" s="8"/>
    </row>
    <row r="55" spans="1:38" ht="16.2" thickBot="1" x14ac:dyDescent="0.35">
      <c r="A55" s="77" t="s">
        <v>56</v>
      </c>
      <c r="B55" s="250" t="s">
        <v>13</v>
      </c>
      <c r="C55" s="78" t="s">
        <v>70</v>
      </c>
      <c r="D55" s="79"/>
      <c r="E55" s="79"/>
      <c r="F55" s="76">
        <f>MROUND(IF(B55="1-4", 'Fase 1 Vol'!AJ54*0.97,IF(B55="5-6", 'Fase 1 Vol'!AJ54*1,IF(B55="7-8", 'Fase 1 Vol'!AJ54*1.015,IF(B55="9-10", 'Fase 1 Vol'!AJ54*1.03,IF(B55="11+", 'Fase 1 Vol'!AJ54*1.045))))),1)</f>
        <v>164</v>
      </c>
      <c r="G55" s="81"/>
      <c r="K55" s="77" t="s">
        <v>56</v>
      </c>
      <c r="L55" s="251" t="s">
        <v>14</v>
      </c>
      <c r="M55" s="78" t="s">
        <v>70</v>
      </c>
      <c r="N55" s="79"/>
      <c r="O55" s="79"/>
      <c r="P55" s="76">
        <f>MROUND(IF(L55="1-4", F55*0.97,IF(L55="5-6", F55*1,IF(L55="7-8", F55*1.015,IF(L55="9-10", F55*1.03,IF(L55="11+", F55*1.045))))),1)</f>
        <v>166</v>
      </c>
      <c r="Q55" s="81"/>
      <c r="U55" s="77" t="s">
        <v>56</v>
      </c>
      <c r="V55" s="250" t="s">
        <v>14</v>
      </c>
      <c r="W55" s="78" t="s">
        <v>70</v>
      </c>
      <c r="X55" s="79"/>
      <c r="Y55" s="79"/>
      <c r="Z55" s="76">
        <f>MROUND(IF(V55="1-4", P55*0.97,IF(V55="5-6", P55*1,IF(V55="7-8", P55*1.015,IF(V55="9-10", P55*1.03,IF(V55="11+", P55*1.045))))),1)</f>
        <v>168</v>
      </c>
      <c r="AA55" s="81"/>
      <c r="AE55" s="77" t="s">
        <v>56</v>
      </c>
      <c r="AF55" s="250" t="s">
        <v>14</v>
      </c>
      <c r="AG55" s="78" t="s">
        <v>70</v>
      </c>
      <c r="AH55" s="79"/>
      <c r="AI55" s="79"/>
      <c r="AJ55" s="76">
        <f>MROUND(IF(AF55="1-4", Z55*0.97,IF(AF55="5-6", Z55*1,IF(AF55="7-8", Z55*1.015,IF(AF55="9-10", Z55*1.03,IF(AF55="11+", Z55*1.045))))),1)</f>
        <v>171</v>
      </c>
      <c r="AK55" s="81"/>
    </row>
    <row r="57" spans="1:38" x14ac:dyDescent="0.3">
      <c r="U57" s="252" t="s">
        <v>52</v>
      </c>
    </row>
    <row r="58" spans="1:38" x14ac:dyDescent="0.3">
      <c r="A58" s="58"/>
    </row>
    <row r="65" spans="7:7" x14ac:dyDescent="0.3">
      <c r="G65" s="85"/>
    </row>
  </sheetData>
  <sheetProtection selectLockedCells="1"/>
  <dataValidations count="1">
    <dataValidation type="list" allowBlank="1" showInputMessage="1" showErrorMessage="1" sqref="B53:B55 L53:L55 V53:V55 AF53:AF55" xr:uid="{00000000-0002-0000-0300-000000000000}">
      <formula1>numberofreps</formula1>
    </dataValidation>
  </dataValidations>
  <pageMargins left="0.7" right="0.7" top="0.75" bottom="0.75" header="0.3" footer="0.3"/>
  <pageSetup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59"/>
  <sheetViews>
    <sheetView zoomScaleNormal="100" workbookViewId="0">
      <selection activeCell="B4" sqref="B4"/>
    </sheetView>
  </sheetViews>
  <sheetFormatPr baseColWidth="10" defaultColWidth="9.109375" defaultRowHeight="14.4" x14ac:dyDescent="0.3"/>
  <cols>
    <col min="1" max="1" width="27.109375" customWidth="1"/>
    <col min="2" max="2" width="7.33203125" customWidth="1"/>
    <col min="3" max="3" width="9.6640625" customWidth="1"/>
    <col min="4" max="4" width="7.33203125" customWidth="1"/>
    <col min="5" max="5" width="10.33203125" customWidth="1"/>
    <col min="6" max="6" width="34.5546875" bestFit="1" customWidth="1"/>
    <col min="7" max="7" width="9.109375" customWidth="1"/>
    <col min="8" max="8" width="7.44140625" customWidth="1"/>
    <col min="9" max="9" width="8.6640625" customWidth="1"/>
    <col min="10" max="10" width="3.88671875" customWidth="1"/>
    <col min="11" max="11" width="26.6640625" customWidth="1"/>
    <col min="12" max="12" width="7.33203125" customWidth="1"/>
    <col min="13" max="13" width="10.33203125" customWidth="1"/>
    <col min="14" max="14" width="7.33203125" customWidth="1"/>
    <col min="15" max="15" width="9.88671875" customWidth="1"/>
    <col min="16" max="16" width="34.5546875" bestFit="1" customWidth="1"/>
    <col min="17" max="17" width="10.5546875" customWidth="1"/>
    <col min="18" max="18" width="7.6640625" customWidth="1"/>
    <col min="19" max="19" width="7.88671875" customWidth="1"/>
    <col min="20" max="20" width="2.6640625" customWidth="1"/>
    <col min="21" max="21" width="27.33203125" bestFit="1" customWidth="1"/>
    <col min="22" max="22" width="9.33203125" bestFit="1" customWidth="1"/>
    <col min="23" max="23" width="9.88671875" customWidth="1"/>
    <col min="25" max="25" width="9.88671875" customWidth="1"/>
    <col min="27" max="27" width="8.88671875" customWidth="1"/>
    <col min="28" max="28" width="7.33203125" customWidth="1"/>
    <col min="29" max="29" width="5.6640625" customWidth="1"/>
    <col min="30" max="30" width="3.33203125" customWidth="1"/>
    <col min="31" max="31" width="27.33203125" bestFit="1" customWidth="1"/>
    <col min="33" max="33" width="9.6640625" customWidth="1"/>
    <col min="36" max="36" width="7.6640625" customWidth="1"/>
    <col min="37" max="37" width="10" customWidth="1"/>
    <col min="38" max="38" width="7.33203125" customWidth="1"/>
  </cols>
  <sheetData>
    <row r="1" spans="1:39" ht="36.6" thickBot="1" x14ac:dyDescent="0.4">
      <c r="A1" s="31" t="s">
        <v>120</v>
      </c>
      <c r="B1" s="23"/>
      <c r="C1" s="24"/>
      <c r="D1" s="24"/>
      <c r="E1" s="24"/>
      <c r="F1" s="24"/>
      <c r="G1" s="24"/>
      <c r="H1" s="24"/>
      <c r="I1" s="24"/>
      <c r="K1" s="31" t="s">
        <v>121</v>
      </c>
      <c r="L1" s="23"/>
      <c r="M1" s="24"/>
      <c r="N1" s="24"/>
      <c r="O1" s="24"/>
      <c r="P1" s="24"/>
      <c r="Q1" s="24"/>
      <c r="R1" s="24"/>
      <c r="S1" s="24"/>
      <c r="U1" s="31" t="s">
        <v>122</v>
      </c>
      <c r="V1" s="23"/>
      <c r="W1" s="24"/>
      <c r="X1" s="24"/>
      <c r="Y1" s="24"/>
      <c r="Z1" s="24"/>
      <c r="AA1" s="24"/>
      <c r="AB1" s="24"/>
      <c r="AC1" s="24"/>
      <c r="AE1" s="31" t="s">
        <v>123</v>
      </c>
      <c r="AF1" s="23"/>
      <c r="AG1" s="24"/>
      <c r="AH1" s="24"/>
      <c r="AI1" s="24"/>
      <c r="AJ1" s="24"/>
      <c r="AK1" s="24"/>
      <c r="AL1" s="24"/>
      <c r="AM1" s="24"/>
    </row>
    <row r="2" spans="1:39" ht="48" thickTop="1" thickBot="1" x14ac:dyDescent="0.35">
      <c r="A2" s="130" t="s">
        <v>133</v>
      </c>
      <c r="B2" s="23"/>
      <c r="C2" s="24"/>
      <c r="D2" s="24"/>
      <c r="E2" s="24"/>
      <c r="F2" s="24"/>
      <c r="G2" s="24"/>
      <c r="H2" s="24"/>
      <c r="I2" s="24"/>
      <c r="K2" s="130" t="s">
        <v>133</v>
      </c>
      <c r="L2" s="23"/>
      <c r="M2" s="24"/>
      <c r="N2" s="24"/>
      <c r="O2" s="24"/>
      <c r="P2" s="24"/>
      <c r="Q2" s="24"/>
      <c r="R2" s="24"/>
      <c r="S2" s="24"/>
      <c r="U2" s="130" t="s">
        <v>133</v>
      </c>
      <c r="V2" s="23"/>
      <c r="W2" s="24"/>
      <c r="X2" s="24"/>
      <c r="Y2" s="24"/>
      <c r="Z2" s="24"/>
      <c r="AA2" s="24"/>
      <c r="AB2" s="24"/>
      <c r="AC2" s="24"/>
      <c r="AE2" s="130" t="s">
        <v>138</v>
      </c>
      <c r="AF2" s="23"/>
      <c r="AG2" s="24"/>
      <c r="AH2" s="24"/>
      <c r="AI2" s="24"/>
      <c r="AJ2" s="24"/>
      <c r="AK2" s="24"/>
      <c r="AL2" s="24"/>
      <c r="AM2" s="24"/>
    </row>
    <row r="3" spans="1:39" ht="16.8" thickTop="1" thickBot="1" x14ac:dyDescent="0.35">
      <c r="A3" s="20"/>
      <c r="B3" s="53" t="s">
        <v>128</v>
      </c>
      <c r="C3" s="54"/>
      <c r="D3" s="55" t="s">
        <v>129</v>
      </c>
      <c r="E3" s="54"/>
      <c r="F3" s="55" t="s">
        <v>130</v>
      </c>
      <c r="G3" s="54"/>
      <c r="H3" s="55" t="s">
        <v>131</v>
      </c>
      <c r="I3" s="52"/>
      <c r="K3" s="20"/>
      <c r="L3" s="53" t="s">
        <v>128</v>
      </c>
      <c r="M3" s="54"/>
      <c r="N3" s="55" t="s">
        <v>129</v>
      </c>
      <c r="O3" s="54"/>
      <c r="P3" s="55" t="s">
        <v>130</v>
      </c>
      <c r="Q3" s="54"/>
      <c r="R3" s="55" t="s">
        <v>131</v>
      </c>
      <c r="S3" s="52"/>
      <c r="U3" s="20"/>
      <c r="V3" s="53" t="s">
        <v>128</v>
      </c>
      <c r="W3" s="54"/>
      <c r="X3" s="55" t="s">
        <v>129</v>
      </c>
      <c r="Y3" s="54"/>
      <c r="Z3" s="55" t="s">
        <v>130</v>
      </c>
      <c r="AA3" s="54"/>
      <c r="AB3" s="55" t="s">
        <v>131</v>
      </c>
      <c r="AC3" s="52"/>
      <c r="AE3" s="20"/>
      <c r="AF3" s="53" t="s">
        <v>128</v>
      </c>
      <c r="AG3" s="54"/>
      <c r="AH3" s="55" t="s">
        <v>129</v>
      </c>
      <c r="AI3" s="54"/>
      <c r="AJ3" s="55" t="s">
        <v>130</v>
      </c>
      <c r="AK3" s="54"/>
      <c r="AL3" s="55" t="s">
        <v>131</v>
      </c>
      <c r="AM3" s="52"/>
    </row>
    <row r="4" spans="1:39" ht="15" thickBot="1" x14ac:dyDescent="0.35">
      <c r="A4" s="132" t="s">
        <v>55</v>
      </c>
      <c r="B4" s="59">
        <f>MROUND('Fase 2 Carga'!AJ54*0.78,1)</f>
        <v>87</v>
      </c>
      <c r="C4" s="13" t="s">
        <v>19</v>
      </c>
      <c r="D4" s="50">
        <f>B4</f>
        <v>87</v>
      </c>
      <c r="E4" s="14" t="s">
        <v>19</v>
      </c>
      <c r="F4" s="50">
        <f>D4</f>
        <v>87</v>
      </c>
      <c r="G4" s="14" t="s">
        <v>19</v>
      </c>
      <c r="H4" s="59">
        <f>MROUND('Fase 2 Carga'!AJ54*0.74,1)</f>
        <v>82</v>
      </c>
      <c r="I4" s="13" t="s">
        <v>11</v>
      </c>
      <c r="K4" s="132" t="s">
        <v>55</v>
      </c>
      <c r="L4" s="59">
        <f>MROUND(F50*0.78,1)</f>
        <v>88</v>
      </c>
      <c r="M4" s="13" t="s">
        <v>19</v>
      </c>
      <c r="N4" s="50">
        <f>L4</f>
        <v>88</v>
      </c>
      <c r="O4" s="13" t="s">
        <v>19</v>
      </c>
      <c r="P4" s="50">
        <f>N4</f>
        <v>88</v>
      </c>
      <c r="Q4" s="13" t="s">
        <v>19</v>
      </c>
      <c r="R4" s="59">
        <f>MROUND(F50*0.74,1)</f>
        <v>84</v>
      </c>
      <c r="S4" s="14" t="s">
        <v>11</v>
      </c>
      <c r="U4" s="132" t="s">
        <v>55</v>
      </c>
      <c r="V4" s="59">
        <f>MROUND(P50*0.8,1)</f>
        <v>90</v>
      </c>
      <c r="W4" s="13" t="s">
        <v>19</v>
      </c>
      <c r="X4" s="59">
        <f>MROUND(P50*0.78,1)</f>
        <v>88</v>
      </c>
      <c r="Y4" s="13" t="s">
        <v>19</v>
      </c>
      <c r="Z4" s="50">
        <f>X4</f>
        <v>88</v>
      </c>
      <c r="AA4" s="13" t="s">
        <v>19</v>
      </c>
      <c r="AB4" s="22"/>
      <c r="AC4" s="14"/>
      <c r="AE4" s="132" t="s">
        <v>64</v>
      </c>
      <c r="AF4" s="59">
        <f>MROUND(P49*0.8,1)</f>
        <v>102</v>
      </c>
      <c r="AG4" s="13" t="s">
        <v>21</v>
      </c>
      <c r="AH4" s="50">
        <f>AF4</f>
        <v>102</v>
      </c>
      <c r="AI4" s="13" t="s">
        <v>21</v>
      </c>
      <c r="AJ4" s="50"/>
      <c r="AK4" s="13"/>
      <c r="AL4" s="59"/>
      <c r="AM4" s="14"/>
    </row>
    <row r="5" spans="1:39" ht="15" thickBot="1" x14ac:dyDescent="0.35">
      <c r="A5" s="133" t="s">
        <v>124</v>
      </c>
      <c r="B5" s="60">
        <f>MROUND('Fase 2 Carga'!AJ54*0.6,1)</f>
        <v>67</v>
      </c>
      <c r="C5" s="12" t="s">
        <v>19</v>
      </c>
      <c r="D5" s="21">
        <f>B5</f>
        <v>67</v>
      </c>
      <c r="E5" s="12" t="s">
        <v>19</v>
      </c>
      <c r="F5" s="21"/>
      <c r="G5" s="15"/>
      <c r="H5" s="98"/>
      <c r="I5" s="15"/>
      <c r="K5" s="133" t="s">
        <v>124</v>
      </c>
      <c r="L5" s="60">
        <f>MROUND(F50*0.6,1)</f>
        <v>68</v>
      </c>
      <c r="M5" s="12" t="s">
        <v>19</v>
      </c>
      <c r="N5" s="21">
        <f>L5</f>
        <v>68</v>
      </c>
      <c r="O5" s="12" t="s">
        <v>19</v>
      </c>
      <c r="P5" s="21"/>
      <c r="Q5" s="15"/>
      <c r="R5" s="98"/>
      <c r="S5" s="12"/>
      <c r="U5" s="133" t="s">
        <v>124</v>
      </c>
      <c r="V5" s="60">
        <f>MROUND(P50*0.6,1)</f>
        <v>68</v>
      </c>
      <c r="W5" s="12" t="s">
        <v>19</v>
      </c>
      <c r="X5" s="21"/>
      <c r="Y5" s="12"/>
      <c r="Z5" s="21"/>
      <c r="AA5" s="12"/>
      <c r="AB5" s="21"/>
      <c r="AC5" s="15"/>
      <c r="AE5" s="133" t="s">
        <v>55</v>
      </c>
      <c r="AF5" s="59">
        <f>MROUND(P50*0.8,1)</f>
        <v>90</v>
      </c>
      <c r="AG5" s="13" t="s">
        <v>21</v>
      </c>
      <c r="AH5" s="50">
        <f>AF5</f>
        <v>90</v>
      </c>
      <c r="AI5" s="13" t="s">
        <v>21</v>
      </c>
      <c r="AJ5" s="21"/>
      <c r="AK5" s="12"/>
      <c r="AL5" s="21"/>
      <c r="AM5" s="15"/>
    </row>
    <row r="6" spans="1:39" x14ac:dyDescent="0.3">
      <c r="A6" s="133" t="str">
        <f>Seleccion!C27</f>
        <v>Fondos</v>
      </c>
      <c r="B6" s="60"/>
      <c r="C6" s="12" t="s">
        <v>6</v>
      </c>
      <c r="D6" s="12"/>
      <c r="E6" s="12" t="s">
        <v>6</v>
      </c>
      <c r="F6" s="12"/>
      <c r="G6" s="15"/>
      <c r="H6" s="99"/>
      <c r="I6" s="15"/>
      <c r="K6" s="133" t="str">
        <f>A6</f>
        <v>Fondos</v>
      </c>
      <c r="L6" s="60"/>
      <c r="M6" s="12" t="s">
        <v>6</v>
      </c>
      <c r="N6" s="12"/>
      <c r="O6" s="12" t="s">
        <v>6</v>
      </c>
      <c r="P6" s="12"/>
      <c r="Q6" s="15"/>
      <c r="R6" s="99"/>
      <c r="S6" s="12"/>
      <c r="U6" s="133" t="str">
        <f>K6</f>
        <v>Fondos</v>
      </c>
      <c r="V6" s="60"/>
      <c r="W6" s="12" t="s">
        <v>6</v>
      </c>
      <c r="X6" s="12"/>
      <c r="Y6" s="12"/>
      <c r="Z6" s="12"/>
      <c r="AA6" s="12"/>
      <c r="AB6" s="12"/>
      <c r="AC6" s="15"/>
      <c r="AE6" s="133" t="s">
        <v>56</v>
      </c>
      <c r="AF6" s="59">
        <f>MROUND(P51*0.8,1)</f>
        <v>137</v>
      </c>
      <c r="AG6" s="13" t="s">
        <v>21</v>
      </c>
      <c r="AH6" s="50">
        <f>AF6</f>
        <v>137</v>
      </c>
      <c r="AI6" s="13" t="s">
        <v>21</v>
      </c>
      <c r="AJ6" s="12"/>
      <c r="AK6" s="12"/>
      <c r="AL6" s="12"/>
      <c r="AM6" s="15"/>
    </row>
    <row r="7" spans="1:39" ht="15" thickBot="1" x14ac:dyDescent="0.35">
      <c r="A7" s="133" t="str">
        <f>Seleccion!C28</f>
        <v>Press militar con mancuernas</v>
      </c>
      <c r="B7" s="60"/>
      <c r="C7" s="12" t="s">
        <v>6</v>
      </c>
      <c r="D7" s="12"/>
      <c r="E7" s="12" t="s">
        <v>6</v>
      </c>
      <c r="F7" s="12"/>
      <c r="G7" s="15"/>
      <c r="H7" s="99"/>
      <c r="I7" s="15"/>
      <c r="K7" s="133" t="str">
        <f>A7</f>
        <v>Press militar con mancuernas</v>
      </c>
      <c r="L7" s="60"/>
      <c r="M7" s="12" t="s">
        <v>6</v>
      </c>
      <c r="N7" s="12"/>
      <c r="O7" s="12" t="s">
        <v>6</v>
      </c>
      <c r="P7" s="12"/>
      <c r="Q7" s="15"/>
      <c r="R7" s="99"/>
      <c r="S7" s="12"/>
      <c r="U7" s="133" t="str">
        <f>K7</f>
        <v>Press militar con mancuernas</v>
      </c>
      <c r="V7" s="60"/>
      <c r="W7" s="12" t="s">
        <v>6</v>
      </c>
      <c r="X7" s="12"/>
      <c r="Y7" s="12"/>
      <c r="Z7" s="12"/>
      <c r="AA7" s="12"/>
      <c r="AB7" s="12"/>
      <c r="AC7" s="15"/>
    </row>
    <row r="8" spans="1:39" ht="16.8" thickTop="1" thickBot="1" x14ac:dyDescent="0.35">
      <c r="A8" s="133" t="s">
        <v>183</v>
      </c>
      <c r="B8" s="60"/>
      <c r="C8" s="12" t="s">
        <v>2</v>
      </c>
      <c r="D8" s="12"/>
      <c r="E8" s="12" t="s">
        <v>2</v>
      </c>
      <c r="F8" s="12"/>
      <c r="G8" s="15"/>
      <c r="H8" s="99"/>
      <c r="I8" s="15"/>
      <c r="K8" s="133" t="s">
        <v>49</v>
      </c>
      <c r="L8" s="60"/>
      <c r="M8" s="12" t="s">
        <v>46</v>
      </c>
      <c r="N8" s="12"/>
      <c r="O8" s="12"/>
      <c r="P8" s="12"/>
      <c r="Q8" s="15"/>
      <c r="R8" s="99"/>
      <c r="S8" s="12"/>
      <c r="U8" s="133" t="s">
        <v>183</v>
      </c>
      <c r="V8" s="60"/>
      <c r="W8" s="12" t="s">
        <v>2</v>
      </c>
      <c r="X8" s="12"/>
      <c r="Y8" s="12"/>
      <c r="Z8" s="12"/>
      <c r="AA8" s="12"/>
      <c r="AB8" s="12"/>
      <c r="AC8" s="15"/>
      <c r="AE8" s="130" t="s">
        <v>160</v>
      </c>
      <c r="AF8" s="140"/>
      <c r="AG8" s="141"/>
      <c r="AH8" s="141"/>
      <c r="AI8" s="141"/>
      <c r="AJ8" s="141"/>
      <c r="AK8" s="141"/>
      <c r="AL8" s="141"/>
      <c r="AM8" s="141"/>
    </row>
    <row r="9" spans="1:39" ht="15.6" thickTop="1" thickBot="1" x14ac:dyDescent="0.35">
      <c r="A9" s="133" t="s">
        <v>179</v>
      </c>
      <c r="B9" s="60"/>
      <c r="C9" s="12" t="s">
        <v>23</v>
      </c>
      <c r="D9" s="12"/>
      <c r="E9" s="12" t="s">
        <v>23</v>
      </c>
      <c r="F9" s="12"/>
      <c r="G9" s="15"/>
      <c r="H9" s="99"/>
      <c r="I9" s="15"/>
      <c r="K9" s="133" t="s">
        <v>179</v>
      </c>
      <c r="L9" s="60"/>
      <c r="M9" s="12" t="s">
        <v>23</v>
      </c>
      <c r="N9" s="12"/>
      <c r="O9" s="12" t="s">
        <v>23</v>
      </c>
      <c r="P9" s="12"/>
      <c r="Q9" s="15"/>
      <c r="R9" s="99"/>
      <c r="S9" s="12"/>
      <c r="U9" s="133" t="s">
        <v>179</v>
      </c>
      <c r="V9" s="60"/>
      <c r="W9" s="12" t="s">
        <v>23</v>
      </c>
      <c r="X9" s="12"/>
      <c r="Y9" s="12"/>
      <c r="Z9" s="12"/>
      <c r="AA9" s="12"/>
      <c r="AB9" s="12"/>
      <c r="AC9" s="15"/>
      <c r="AE9" s="2"/>
      <c r="AF9" s="140"/>
      <c r="AG9" s="141"/>
      <c r="AH9" s="141"/>
      <c r="AI9" s="141"/>
      <c r="AJ9" s="141"/>
      <c r="AK9" s="141"/>
      <c r="AL9" s="141"/>
      <c r="AM9" s="141"/>
    </row>
    <row r="10" spans="1:39" ht="16.8" thickTop="1" thickBot="1" x14ac:dyDescent="0.35">
      <c r="A10" s="133" t="s">
        <v>180</v>
      </c>
      <c r="B10" s="60"/>
      <c r="C10" s="12" t="s">
        <v>23</v>
      </c>
      <c r="D10" s="12"/>
      <c r="E10" s="12" t="s">
        <v>23</v>
      </c>
      <c r="F10" s="12"/>
      <c r="G10" s="15"/>
      <c r="H10" s="99"/>
      <c r="I10" s="15"/>
      <c r="K10" s="133" t="s">
        <v>180</v>
      </c>
      <c r="L10" s="60"/>
      <c r="M10" s="12" t="s">
        <v>23</v>
      </c>
      <c r="N10" s="12"/>
      <c r="O10" s="12" t="s">
        <v>23</v>
      </c>
      <c r="P10" s="12"/>
      <c r="Q10" s="15"/>
      <c r="R10" s="99"/>
      <c r="S10" s="12"/>
      <c r="U10" s="133" t="s">
        <v>180</v>
      </c>
      <c r="V10" s="60"/>
      <c r="W10" s="12" t="s">
        <v>23</v>
      </c>
      <c r="X10" s="12"/>
      <c r="Y10" s="12"/>
      <c r="Z10" s="12"/>
      <c r="AA10" s="12"/>
      <c r="AB10" s="12"/>
      <c r="AC10" s="15"/>
      <c r="AE10" s="130" t="s">
        <v>161</v>
      </c>
      <c r="AF10" s="1"/>
      <c r="AG10" s="8"/>
      <c r="AH10" s="8"/>
      <c r="AI10" s="8"/>
      <c r="AJ10" s="8"/>
      <c r="AK10" s="8"/>
      <c r="AL10" s="8"/>
      <c r="AM10" s="8"/>
    </row>
    <row r="11" spans="1:39" ht="16.8" thickTop="1" thickBot="1" x14ac:dyDescent="0.35">
      <c r="A11" s="133" t="s">
        <v>171</v>
      </c>
      <c r="B11" s="60"/>
      <c r="C11" s="12" t="s">
        <v>6</v>
      </c>
      <c r="D11" s="12"/>
      <c r="E11" s="12" t="s">
        <v>6</v>
      </c>
      <c r="F11" s="12"/>
      <c r="G11" s="15"/>
      <c r="H11" s="99"/>
      <c r="I11" s="15"/>
      <c r="K11" s="133" t="s">
        <v>171</v>
      </c>
      <c r="L11" s="60"/>
      <c r="M11" s="12" t="s">
        <v>6</v>
      </c>
      <c r="N11" s="12"/>
      <c r="O11" s="12" t="s">
        <v>6</v>
      </c>
      <c r="P11" s="12"/>
      <c r="Q11" s="15"/>
      <c r="R11" s="99"/>
      <c r="S11" s="12"/>
      <c r="U11" s="133" t="s">
        <v>171</v>
      </c>
      <c r="V11" s="60"/>
      <c r="W11" s="12" t="s">
        <v>6</v>
      </c>
      <c r="X11" s="12"/>
      <c r="Y11" s="12"/>
      <c r="Z11" s="12"/>
      <c r="AA11" s="12"/>
      <c r="AB11" s="12"/>
      <c r="AC11" s="15"/>
      <c r="AE11" s="130" t="s">
        <v>125</v>
      </c>
      <c r="AF11" s="1"/>
      <c r="AG11" s="8"/>
      <c r="AH11" s="8"/>
      <c r="AI11" s="8"/>
      <c r="AJ11" s="8"/>
      <c r="AK11" s="8"/>
      <c r="AL11" s="8"/>
      <c r="AM11" s="8"/>
    </row>
    <row r="12" spans="1:39" ht="16.8" thickTop="1" thickBot="1" x14ac:dyDescent="0.35">
      <c r="A12" s="134" t="s">
        <v>5</v>
      </c>
      <c r="B12" s="61"/>
      <c r="C12" s="16" t="s">
        <v>4</v>
      </c>
      <c r="D12" s="16"/>
      <c r="E12" s="16" t="s">
        <v>4</v>
      </c>
      <c r="F12" s="16"/>
      <c r="G12" s="17"/>
      <c r="H12" s="100"/>
      <c r="I12" s="17"/>
      <c r="K12" s="134" t="s">
        <v>5</v>
      </c>
      <c r="L12" s="61"/>
      <c r="M12" s="16" t="s">
        <v>4</v>
      </c>
      <c r="N12" s="16"/>
      <c r="O12" s="16" t="s">
        <v>4</v>
      </c>
      <c r="P12" s="16"/>
      <c r="Q12" s="17"/>
      <c r="R12" s="100"/>
      <c r="S12" s="16"/>
      <c r="U12" s="133" t="s">
        <v>5</v>
      </c>
      <c r="V12" s="60"/>
      <c r="W12" s="12" t="s">
        <v>4</v>
      </c>
      <c r="X12" s="12"/>
      <c r="Y12" s="12"/>
      <c r="Z12" s="12"/>
      <c r="AA12" s="12"/>
      <c r="AB12" s="12"/>
      <c r="AC12" s="15"/>
      <c r="AE12" s="20"/>
      <c r="AF12" s="53" t="s">
        <v>128</v>
      </c>
      <c r="AG12" s="54"/>
      <c r="AH12" s="55" t="s">
        <v>129</v>
      </c>
      <c r="AI12" s="54"/>
      <c r="AJ12" s="55" t="s">
        <v>130</v>
      </c>
      <c r="AK12" s="54"/>
      <c r="AL12" s="55" t="s">
        <v>132</v>
      </c>
      <c r="AM12" s="52"/>
    </row>
    <row r="13" spans="1:39" ht="15" thickBot="1" x14ac:dyDescent="0.35">
      <c r="AE13" s="144" t="s">
        <v>64</v>
      </c>
      <c r="AF13" s="145">
        <f>MROUND(P49*0.3,1)</f>
        <v>38</v>
      </c>
      <c r="AG13" s="146" t="s">
        <v>2</v>
      </c>
      <c r="AH13" s="145">
        <f>MROUND(P49*0.5,1)</f>
        <v>64</v>
      </c>
      <c r="AI13" s="146" t="s">
        <v>2</v>
      </c>
      <c r="AJ13" s="145">
        <f>MROUND(P49*0.63,1)</f>
        <v>81</v>
      </c>
      <c r="AK13" s="146" t="s">
        <v>19</v>
      </c>
      <c r="AL13" s="145"/>
      <c r="AM13" s="147" t="s">
        <v>21</v>
      </c>
    </row>
    <row r="14" spans="1:39" ht="48" thickTop="1" thickBot="1" x14ac:dyDescent="0.35">
      <c r="A14" s="130" t="s">
        <v>134</v>
      </c>
      <c r="B14" s="23"/>
      <c r="C14" s="24"/>
      <c r="D14" s="24"/>
      <c r="E14" s="24"/>
      <c r="F14" s="24"/>
      <c r="G14" s="24"/>
      <c r="H14" s="24"/>
      <c r="I14" s="24"/>
      <c r="K14" s="130" t="s">
        <v>134</v>
      </c>
      <c r="L14" s="23"/>
      <c r="M14" s="24"/>
      <c r="N14" s="24"/>
      <c r="O14" s="24"/>
      <c r="P14" s="24"/>
      <c r="Q14" s="24"/>
      <c r="R14" s="24"/>
      <c r="S14" s="24"/>
      <c r="U14" s="130" t="s">
        <v>134</v>
      </c>
      <c r="V14" s="23"/>
      <c r="W14" s="24"/>
      <c r="X14" s="24"/>
      <c r="Y14" s="24"/>
      <c r="Z14" s="24"/>
      <c r="AA14" s="24"/>
      <c r="AB14" s="24"/>
      <c r="AC14" s="24"/>
      <c r="AE14" s="144" t="s">
        <v>40</v>
      </c>
      <c r="AF14" s="148"/>
      <c r="AG14" s="148"/>
      <c r="AH14" s="148"/>
      <c r="AI14" s="148"/>
      <c r="AJ14" s="148"/>
      <c r="AK14" s="148"/>
      <c r="AL14" s="148"/>
      <c r="AM14" s="149"/>
    </row>
    <row r="15" spans="1:39" ht="16.8" thickTop="1" thickBot="1" x14ac:dyDescent="0.35">
      <c r="A15" s="20"/>
      <c r="B15" s="53" t="s">
        <v>128</v>
      </c>
      <c r="C15" s="54"/>
      <c r="D15" s="55" t="s">
        <v>129</v>
      </c>
      <c r="E15" s="54"/>
      <c r="F15" s="55" t="s">
        <v>130</v>
      </c>
      <c r="G15" s="54"/>
      <c r="H15" s="55" t="s">
        <v>131</v>
      </c>
      <c r="I15" s="52"/>
      <c r="K15" s="20"/>
      <c r="L15" s="53" t="s">
        <v>128</v>
      </c>
      <c r="M15" s="54"/>
      <c r="N15" s="55" t="s">
        <v>129</v>
      </c>
      <c r="O15" s="54"/>
      <c r="P15" s="55" t="s">
        <v>130</v>
      </c>
      <c r="Q15" s="54"/>
      <c r="R15" s="55" t="s">
        <v>131</v>
      </c>
      <c r="S15" s="52"/>
      <c r="U15" s="20"/>
      <c r="V15" s="53" t="s">
        <v>128</v>
      </c>
      <c r="W15" s="54"/>
      <c r="X15" s="55" t="s">
        <v>129</v>
      </c>
      <c r="Y15" s="54"/>
      <c r="Z15" s="55" t="s">
        <v>130</v>
      </c>
      <c r="AA15" s="54"/>
      <c r="AB15" s="55" t="s">
        <v>131</v>
      </c>
      <c r="AC15" s="52"/>
      <c r="AE15" s="142"/>
      <c r="AF15" s="143"/>
      <c r="AG15" s="143"/>
      <c r="AH15" s="143"/>
      <c r="AI15" s="143"/>
      <c r="AJ15" s="143"/>
      <c r="AK15" s="143"/>
      <c r="AL15" s="143"/>
      <c r="AM15" s="143"/>
    </row>
    <row r="16" spans="1:39" ht="32.4" thickTop="1" thickBot="1" x14ac:dyDescent="0.35">
      <c r="A16" s="132" t="s">
        <v>64</v>
      </c>
      <c r="B16" s="59">
        <f>MROUND('Fase 2 Carga'!AJ53*0.78,1)</f>
        <v>100</v>
      </c>
      <c r="C16" s="13" t="s">
        <v>19</v>
      </c>
      <c r="D16" s="50">
        <f>B16</f>
        <v>100</v>
      </c>
      <c r="E16" s="14" t="s">
        <v>19</v>
      </c>
      <c r="F16" s="50">
        <f>D16</f>
        <v>100</v>
      </c>
      <c r="G16" s="14" t="s">
        <v>19</v>
      </c>
      <c r="H16" s="59">
        <f>MROUND('Fase 2 Carga'!AJ53*0.74,1)</f>
        <v>95</v>
      </c>
      <c r="I16" s="13" t="s">
        <v>11</v>
      </c>
      <c r="K16" s="132" t="s">
        <v>64</v>
      </c>
      <c r="L16" s="59">
        <f>MROUND(F49*0.78,1)</f>
        <v>100</v>
      </c>
      <c r="M16" s="13" t="s">
        <v>19</v>
      </c>
      <c r="N16" s="50">
        <f>L16</f>
        <v>100</v>
      </c>
      <c r="O16" s="13" t="s">
        <v>19</v>
      </c>
      <c r="P16" s="50">
        <f>N16</f>
        <v>100</v>
      </c>
      <c r="Q16" s="13" t="s">
        <v>19</v>
      </c>
      <c r="R16" s="59">
        <f>MROUND(F49*0.74,1)</f>
        <v>95</v>
      </c>
      <c r="S16" s="14" t="s">
        <v>11</v>
      </c>
      <c r="U16" s="132" t="s">
        <v>64</v>
      </c>
      <c r="V16" s="59">
        <f>MROUND(P49*0.8,1)</f>
        <v>102</v>
      </c>
      <c r="W16" s="13" t="s">
        <v>19</v>
      </c>
      <c r="X16" s="59">
        <f>MROUND(P49*0.78,1)</f>
        <v>100</v>
      </c>
      <c r="Y16" s="13" t="s">
        <v>19</v>
      </c>
      <c r="Z16" s="50">
        <f>X16</f>
        <v>100</v>
      </c>
      <c r="AA16" s="13" t="s">
        <v>19</v>
      </c>
      <c r="AB16" s="22"/>
      <c r="AC16" s="14"/>
      <c r="AE16" s="130" t="s">
        <v>126</v>
      </c>
      <c r="AF16" s="140"/>
      <c r="AG16" s="141"/>
      <c r="AH16" s="140"/>
      <c r="AI16" s="141"/>
      <c r="AJ16" s="140"/>
      <c r="AK16" s="141"/>
      <c r="AL16" s="140"/>
      <c r="AM16" s="141"/>
    </row>
    <row r="17" spans="1:39" ht="16.8" thickTop="1" thickBot="1" x14ac:dyDescent="0.35">
      <c r="A17" s="133" t="s">
        <v>73</v>
      </c>
      <c r="B17" s="60">
        <f>MROUND('Fase 2 Carga'!AJ53*0.6,1)</f>
        <v>77</v>
      </c>
      <c r="C17" s="12" t="s">
        <v>19</v>
      </c>
      <c r="D17" s="49">
        <f>B17</f>
        <v>77</v>
      </c>
      <c r="E17" s="12" t="s">
        <v>19</v>
      </c>
      <c r="F17" s="49"/>
      <c r="G17" s="15"/>
      <c r="H17" s="98"/>
      <c r="I17" s="15"/>
      <c r="K17" s="133" t="s">
        <v>73</v>
      </c>
      <c r="L17" s="60">
        <f>MROUND(F49*0.6,1)</f>
        <v>77</v>
      </c>
      <c r="M17" s="12" t="s">
        <v>19</v>
      </c>
      <c r="N17" s="49">
        <f>L17</f>
        <v>77</v>
      </c>
      <c r="O17" s="12" t="s">
        <v>19</v>
      </c>
      <c r="P17" s="49"/>
      <c r="Q17" s="15"/>
      <c r="R17" s="98"/>
      <c r="S17" s="12"/>
      <c r="U17" s="138" t="s">
        <v>73</v>
      </c>
      <c r="V17" s="64">
        <f>MROUND(P49*0.6,1)</f>
        <v>77</v>
      </c>
      <c r="W17" s="18" t="s">
        <v>19</v>
      </c>
      <c r="X17" s="65"/>
      <c r="Y17" s="18"/>
      <c r="Z17" s="65"/>
      <c r="AA17" s="18"/>
      <c r="AB17" s="25"/>
      <c r="AC17" s="19"/>
      <c r="AE17" s="150"/>
      <c r="AF17" s="53" t="s">
        <v>128</v>
      </c>
      <c r="AG17" s="54"/>
      <c r="AH17" s="55" t="s">
        <v>129</v>
      </c>
      <c r="AI17" s="54"/>
      <c r="AJ17" s="55" t="s">
        <v>130</v>
      </c>
      <c r="AK17" s="54"/>
      <c r="AL17" s="55" t="s">
        <v>132</v>
      </c>
      <c r="AM17" s="52"/>
    </row>
    <row r="18" spans="1:39" ht="15" thickBot="1" x14ac:dyDescent="0.35">
      <c r="A18" s="133" t="str">
        <f>Seleccion!C12</f>
        <v>Sentadillas con pausa</v>
      </c>
      <c r="B18" s="60"/>
      <c r="C18" s="12" t="s">
        <v>23</v>
      </c>
      <c r="D18" s="12"/>
      <c r="E18" s="12" t="s">
        <v>23</v>
      </c>
      <c r="F18" s="12"/>
      <c r="G18" s="15"/>
      <c r="H18" s="99"/>
      <c r="I18" s="15"/>
      <c r="K18" s="133" t="str">
        <f>A18</f>
        <v>Sentadillas con pausa</v>
      </c>
      <c r="L18" s="60"/>
      <c r="M18" s="12" t="s">
        <v>23</v>
      </c>
      <c r="N18" s="12"/>
      <c r="O18" s="12" t="s">
        <v>23</v>
      </c>
      <c r="P18" s="12"/>
      <c r="Q18" s="15"/>
      <c r="R18" s="99"/>
      <c r="S18" s="12"/>
      <c r="U18" s="133" t="str">
        <f>K18</f>
        <v>Sentadillas con pausa</v>
      </c>
      <c r="V18" s="60"/>
      <c r="W18" s="12" t="s">
        <v>23</v>
      </c>
      <c r="X18" s="12"/>
      <c r="Y18" s="12"/>
      <c r="Z18" s="12"/>
      <c r="AA18" s="12"/>
      <c r="AB18" s="12"/>
      <c r="AC18" s="15"/>
      <c r="AE18" s="144" t="s">
        <v>55</v>
      </c>
      <c r="AF18" s="145">
        <f>MROUND(P50*0.3,1)</f>
        <v>34</v>
      </c>
      <c r="AG18" s="146" t="s">
        <v>2</v>
      </c>
      <c r="AH18" s="145">
        <f>MROUND(P50*0.5,1)</f>
        <v>57</v>
      </c>
      <c r="AI18" s="146" t="s">
        <v>2</v>
      </c>
      <c r="AJ18" s="145">
        <f>MROUND(P50*0.63,1)</f>
        <v>71</v>
      </c>
      <c r="AK18" s="146" t="s">
        <v>19</v>
      </c>
      <c r="AL18" s="145"/>
      <c r="AM18" s="147" t="s">
        <v>21</v>
      </c>
    </row>
    <row r="19" spans="1:39" ht="15" thickBot="1" x14ac:dyDescent="0.35">
      <c r="A19" s="133" t="str">
        <f>Seleccion!C40</f>
        <v>Zancadas</v>
      </c>
      <c r="B19" s="60"/>
      <c r="C19" s="12" t="s">
        <v>23</v>
      </c>
      <c r="D19" s="12"/>
      <c r="E19" s="12" t="s">
        <v>23</v>
      </c>
      <c r="F19" s="12"/>
      <c r="G19" s="15"/>
      <c r="H19" s="99"/>
      <c r="I19" s="15"/>
      <c r="K19" s="133" t="str">
        <f>A19</f>
        <v>Zancadas</v>
      </c>
      <c r="L19" s="60"/>
      <c r="M19" s="12" t="s">
        <v>23</v>
      </c>
      <c r="N19" s="12"/>
      <c r="O19" s="12" t="s">
        <v>23</v>
      </c>
      <c r="P19" s="12"/>
      <c r="Q19" s="15"/>
      <c r="R19" s="99"/>
      <c r="S19" s="12"/>
      <c r="U19" s="133" t="str">
        <f>K19</f>
        <v>Zancadas</v>
      </c>
      <c r="V19" s="60"/>
      <c r="W19" s="12" t="s">
        <v>23</v>
      </c>
      <c r="X19" s="12"/>
      <c r="Y19" s="12"/>
      <c r="Z19" s="12"/>
      <c r="AA19" s="12"/>
      <c r="AB19" s="12"/>
      <c r="AC19" s="15"/>
      <c r="AE19" s="144" t="s">
        <v>40</v>
      </c>
      <c r="AF19" s="148"/>
      <c r="AG19" s="148"/>
      <c r="AH19" s="148"/>
      <c r="AI19" s="148"/>
      <c r="AJ19" s="148"/>
      <c r="AK19" s="148"/>
      <c r="AL19" s="148"/>
      <c r="AM19" s="149"/>
    </row>
    <row r="20" spans="1:39" ht="16.8" thickTop="1" thickBot="1" x14ac:dyDescent="0.35">
      <c r="A20" s="2"/>
      <c r="B20" s="1"/>
      <c r="C20" s="8"/>
      <c r="D20" s="8"/>
      <c r="E20" s="8"/>
      <c r="F20" s="8"/>
      <c r="G20" s="8"/>
      <c r="H20" s="8"/>
      <c r="I20" s="8"/>
      <c r="K20" s="2"/>
      <c r="L20" s="1"/>
      <c r="M20" s="8"/>
      <c r="N20" s="8"/>
      <c r="O20" s="8"/>
      <c r="P20" s="8"/>
      <c r="Q20" s="8"/>
      <c r="R20" s="8"/>
      <c r="S20" s="8"/>
      <c r="U20" s="2"/>
      <c r="V20" s="1"/>
      <c r="W20" s="8"/>
      <c r="X20" s="8"/>
      <c r="Y20" s="8"/>
      <c r="Z20" s="8"/>
      <c r="AA20" s="8"/>
      <c r="AB20" s="8"/>
      <c r="AC20" s="8"/>
      <c r="AE20" s="130" t="s">
        <v>162</v>
      </c>
      <c r="AF20" s="140"/>
      <c r="AG20" s="141"/>
      <c r="AH20" s="141"/>
      <c r="AI20" s="141"/>
      <c r="AJ20" s="141"/>
      <c r="AK20" s="141"/>
      <c r="AL20" s="141"/>
      <c r="AM20" s="141"/>
    </row>
    <row r="21" spans="1:39" ht="16.8" thickTop="1" thickBot="1" x14ac:dyDescent="0.35">
      <c r="A21" s="130" t="s">
        <v>163</v>
      </c>
      <c r="B21" s="1"/>
      <c r="C21" s="8"/>
      <c r="D21" s="8"/>
      <c r="E21" s="8"/>
      <c r="F21" s="8"/>
      <c r="G21" s="8"/>
      <c r="H21" s="8"/>
      <c r="I21" s="8"/>
      <c r="K21" s="130" t="s">
        <v>163</v>
      </c>
      <c r="L21" s="1"/>
      <c r="M21" s="8"/>
      <c r="N21" s="8"/>
      <c r="O21" s="8"/>
      <c r="P21" s="8"/>
      <c r="Q21" s="8"/>
      <c r="R21" s="8"/>
      <c r="S21" s="8"/>
      <c r="U21" s="130" t="s">
        <v>163</v>
      </c>
      <c r="V21" s="1"/>
      <c r="W21" s="8"/>
      <c r="X21" s="8"/>
      <c r="Y21" s="8"/>
      <c r="Z21" s="8"/>
      <c r="AA21" s="8"/>
      <c r="AB21" s="8"/>
      <c r="AC21" s="8"/>
      <c r="AE21" s="2"/>
      <c r="AF21" s="140"/>
      <c r="AG21" s="141"/>
      <c r="AH21" s="141"/>
      <c r="AI21" s="141"/>
      <c r="AJ21" s="141"/>
      <c r="AK21" s="141"/>
      <c r="AL21" s="141"/>
      <c r="AM21" s="141"/>
    </row>
    <row r="22" spans="1:39" ht="32.4" thickTop="1" thickBot="1" x14ac:dyDescent="0.35">
      <c r="A22" s="2"/>
      <c r="B22" s="1"/>
      <c r="C22" s="8"/>
      <c r="D22" s="8"/>
      <c r="E22" s="8"/>
      <c r="F22" s="8"/>
      <c r="G22" s="8"/>
      <c r="H22" s="8"/>
      <c r="I22" s="8"/>
      <c r="K22" s="2"/>
      <c r="L22" s="1"/>
      <c r="M22" s="8"/>
      <c r="N22" s="8"/>
      <c r="O22" s="8"/>
      <c r="P22" s="8"/>
      <c r="Q22" s="8"/>
      <c r="R22" s="8"/>
      <c r="S22" s="8"/>
      <c r="U22" s="139"/>
      <c r="V22" s="1"/>
      <c r="W22" s="8"/>
      <c r="X22" s="8"/>
      <c r="Y22" s="8"/>
      <c r="Z22" s="8"/>
      <c r="AA22" s="8"/>
      <c r="AB22" s="8"/>
      <c r="AC22" s="8"/>
      <c r="AE22" s="130" t="s">
        <v>139</v>
      </c>
      <c r="AF22" s="23"/>
      <c r="AG22" s="24"/>
      <c r="AH22" s="24"/>
      <c r="AI22" s="24"/>
      <c r="AJ22" s="24"/>
      <c r="AK22" s="24"/>
      <c r="AL22" s="24"/>
      <c r="AM22" s="24"/>
    </row>
    <row r="23" spans="1:39" ht="63.6" thickTop="1" thickBot="1" x14ac:dyDescent="0.35">
      <c r="A23" s="130" t="s">
        <v>140</v>
      </c>
      <c r="B23" s="23"/>
      <c r="C23" s="24"/>
      <c r="D23" s="24"/>
      <c r="E23" s="24"/>
      <c r="F23" s="24"/>
      <c r="G23" s="24"/>
      <c r="H23" s="24"/>
      <c r="I23" s="24"/>
      <c r="K23" s="130" t="s">
        <v>140</v>
      </c>
      <c r="L23" s="23"/>
      <c r="M23" s="24"/>
      <c r="N23" s="24"/>
      <c r="O23" s="24"/>
      <c r="P23" s="24"/>
      <c r="Q23" s="24"/>
      <c r="R23" s="24"/>
      <c r="S23" s="24"/>
      <c r="U23" s="130" t="s">
        <v>140</v>
      </c>
      <c r="V23" s="23"/>
      <c r="W23" s="24"/>
      <c r="X23" s="24"/>
      <c r="Y23" s="24"/>
      <c r="Z23" s="24"/>
      <c r="AA23" s="24"/>
      <c r="AB23" s="24"/>
      <c r="AC23" s="24"/>
      <c r="AE23" s="150"/>
      <c r="AF23" s="53" t="s">
        <v>128</v>
      </c>
      <c r="AG23" s="54"/>
      <c r="AH23" s="55" t="s">
        <v>129</v>
      </c>
      <c r="AI23" s="54"/>
      <c r="AJ23" s="55" t="s">
        <v>130</v>
      </c>
      <c r="AK23" s="54"/>
      <c r="AL23" s="55" t="s">
        <v>132</v>
      </c>
      <c r="AM23" s="52"/>
    </row>
    <row r="24" spans="1:39" ht="16.8" thickTop="1" thickBot="1" x14ac:dyDescent="0.35">
      <c r="A24" s="20"/>
      <c r="B24" s="53" t="s">
        <v>128</v>
      </c>
      <c r="C24" s="54"/>
      <c r="D24" s="55" t="s">
        <v>129</v>
      </c>
      <c r="E24" s="54"/>
      <c r="F24" s="55" t="s">
        <v>130</v>
      </c>
      <c r="G24" s="54"/>
      <c r="H24" s="55" t="s">
        <v>131</v>
      </c>
      <c r="I24" s="52"/>
      <c r="K24" s="20"/>
      <c r="L24" s="53" t="s">
        <v>128</v>
      </c>
      <c r="M24" s="54"/>
      <c r="N24" s="55" t="s">
        <v>129</v>
      </c>
      <c r="O24" s="54"/>
      <c r="P24" s="55" t="s">
        <v>130</v>
      </c>
      <c r="Q24" s="54"/>
      <c r="R24" s="55" t="s">
        <v>131</v>
      </c>
      <c r="S24" s="52"/>
      <c r="U24" s="20"/>
      <c r="V24" s="53" t="s">
        <v>128</v>
      </c>
      <c r="W24" s="54"/>
      <c r="X24" s="55" t="s">
        <v>129</v>
      </c>
      <c r="Y24" s="54"/>
      <c r="Z24" s="55" t="s">
        <v>130</v>
      </c>
      <c r="AA24" s="54"/>
      <c r="AB24" s="55" t="s">
        <v>131</v>
      </c>
      <c r="AC24" s="52"/>
      <c r="AE24" s="144" t="s">
        <v>56</v>
      </c>
      <c r="AF24" s="145">
        <f>MROUND(P51*0.3,1)</f>
        <v>51</v>
      </c>
      <c r="AG24" s="146" t="s">
        <v>2</v>
      </c>
      <c r="AH24" s="145">
        <f>MROUND(P51*0.5,1)</f>
        <v>86</v>
      </c>
      <c r="AI24" s="146" t="s">
        <v>2</v>
      </c>
      <c r="AJ24" s="145">
        <f>MROUND(P51*0.63,1)</f>
        <v>108</v>
      </c>
      <c r="AK24" s="146" t="s">
        <v>19</v>
      </c>
      <c r="AL24" s="145"/>
      <c r="AM24" s="147" t="s">
        <v>21</v>
      </c>
    </row>
    <row r="25" spans="1:39" ht="15" thickBot="1" x14ac:dyDescent="0.35">
      <c r="A25" s="132" t="s">
        <v>56</v>
      </c>
      <c r="B25" s="59">
        <f>MROUND('Fase 2 Carga'!AJ55*0.78,1)</f>
        <v>133</v>
      </c>
      <c r="C25" s="13" t="s">
        <v>19</v>
      </c>
      <c r="D25" s="50">
        <f>B25</f>
        <v>133</v>
      </c>
      <c r="E25" s="13" t="s">
        <v>19</v>
      </c>
      <c r="F25" s="50">
        <f>D25</f>
        <v>133</v>
      </c>
      <c r="G25" s="13" t="s">
        <v>21</v>
      </c>
      <c r="H25" s="59">
        <f>MROUND('Fase 2 Carga'!AJ55*0.74,1)</f>
        <v>127</v>
      </c>
      <c r="I25" s="13" t="s">
        <v>11</v>
      </c>
      <c r="K25" s="132" t="s">
        <v>56</v>
      </c>
      <c r="L25" s="59">
        <f>MROUND(F51*0.78,1)</f>
        <v>133</v>
      </c>
      <c r="M25" s="13" t="s">
        <v>19</v>
      </c>
      <c r="N25" s="50">
        <f>L25</f>
        <v>133</v>
      </c>
      <c r="O25" s="13" t="s">
        <v>19</v>
      </c>
      <c r="P25" s="50">
        <f>N25</f>
        <v>133</v>
      </c>
      <c r="Q25" s="13" t="s">
        <v>21</v>
      </c>
      <c r="R25" s="59">
        <f>MROUND(F51*0.74,1)</f>
        <v>127</v>
      </c>
      <c r="S25" s="13" t="s">
        <v>11</v>
      </c>
      <c r="U25" s="132" t="s">
        <v>56</v>
      </c>
      <c r="V25" s="59">
        <f>MROUND(P51*0.8,1)</f>
        <v>137</v>
      </c>
      <c r="W25" s="13" t="s">
        <v>19</v>
      </c>
      <c r="X25" s="59">
        <f>MROUND(P51*0.78,1)</f>
        <v>133</v>
      </c>
      <c r="Y25" s="13" t="s">
        <v>19</v>
      </c>
      <c r="Z25" s="50"/>
      <c r="AA25" s="13"/>
      <c r="AB25" s="62"/>
      <c r="AC25" s="57"/>
      <c r="AE25" s="144" t="s">
        <v>40</v>
      </c>
      <c r="AF25" s="148"/>
      <c r="AG25" s="148"/>
      <c r="AH25" s="148"/>
      <c r="AI25" s="148"/>
      <c r="AJ25" s="148"/>
      <c r="AK25" s="148"/>
      <c r="AL25" s="148"/>
      <c r="AM25" s="149"/>
    </row>
    <row r="26" spans="1:39" ht="18.600000000000001" thickBot="1" x14ac:dyDescent="0.4">
      <c r="A26" s="133" t="s">
        <v>55</v>
      </c>
      <c r="B26" s="60">
        <f>MROUND('Fase 2 Carga'!AJ54*0.86,1)</f>
        <v>95</v>
      </c>
      <c r="C26" s="12" t="s">
        <v>21</v>
      </c>
      <c r="D26" s="21">
        <f>MROUND('Fase 2 Carga'!AJ54*0.68,1)</f>
        <v>75</v>
      </c>
      <c r="E26" s="12" t="s">
        <v>39</v>
      </c>
      <c r="F26" s="21">
        <f>D26</f>
        <v>75</v>
      </c>
      <c r="G26" s="12" t="s">
        <v>39</v>
      </c>
      <c r="H26" s="21">
        <f>F26</f>
        <v>75</v>
      </c>
      <c r="I26" s="12" t="s">
        <v>39</v>
      </c>
      <c r="K26" s="133" t="s">
        <v>55</v>
      </c>
      <c r="L26" s="60">
        <f>MROUND(F50*0.86,1)</f>
        <v>97</v>
      </c>
      <c r="M26" s="12" t="s">
        <v>21</v>
      </c>
      <c r="N26" s="21">
        <f>MROUND(F50*0.68,1)</f>
        <v>77</v>
      </c>
      <c r="O26" s="12" t="s">
        <v>39</v>
      </c>
      <c r="P26" s="21">
        <f>N26</f>
        <v>77</v>
      </c>
      <c r="Q26" s="12" t="s">
        <v>39</v>
      </c>
      <c r="R26" s="21">
        <f>P26</f>
        <v>77</v>
      </c>
      <c r="S26" s="12" t="s">
        <v>39</v>
      </c>
      <c r="U26" s="133" t="s">
        <v>55</v>
      </c>
      <c r="V26" s="21">
        <f>MROUND(P50*0.68,1)</f>
        <v>77</v>
      </c>
      <c r="W26" s="12" t="s">
        <v>39</v>
      </c>
      <c r="X26" s="21">
        <f>V26</f>
        <v>77</v>
      </c>
      <c r="Y26" s="12" t="s">
        <v>39</v>
      </c>
      <c r="Z26" s="21">
        <f>X26</f>
        <v>77</v>
      </c>
      <c r="AA26" s="12" t="s">
        <v>39</v>
      </c>
      <c r="AB26" s="12"/>
      <c r="AC26" s="15"/>
      <c r="AF26" s="2"/>
      <c r="AG26" s="152"/>
      <c r="AH26" s="151"/>
      <c r="AI26" s="153" t="s">
        <v>43</v>
      </c>
      <c r="AJ26" s="151"/>
      <c r="AK26" s="154"/>
    </row>
    <row r="27" spans="1:39" ht="16.2" thickBot="1" x14ac:dyDescent="0.35">
      <c r="A27" s="133" t="s">
        <v>141</v>
      </c>
      <c r="B27" s="60">
        <f>MROUND('Fase 2 Carga'!AJ54*0.76,1)</f>
        <v>84</v>
      </c>
      <c r="C27" s="12" t="s">
        <v>48</v>
      </c>
      <c r="D27" s="49">
        <f>B27</f>
        <v>84</v>
      </c>
      <c r="E27" s="12" t="s">
        <v>48</v>
      </c>
      <c r="F27" s="12"/>
      <c r="G27" s="12"/>
      <c r="H27" s="12"/>
      <c r="I27" s="15"/>
      <c r="K27" s="133" t="s">
        <v>141</v>
      </c>
      <c r="L27" s="60">
        <f>MROUND(F50*0.76,1)</f>
        <v>86</v>
      </c>
      <c r="M27" s="12" t="s">
        <v>48</v>
      </c>
      <c r="N27" s="49">
        <f>L27</f>
        <v>86</v>
      </c>
      <c r="O27" s="12" t="s">
        <v>48</v>
      </c>
      <c r="P27" s="12"/>
      <c r="Q27" s="12"/>
      <c r="R27" s="12"/>
      <c r="S27" s="12"/>
      <c r="U27" s="133" t="s">
        <v>141</v>
      </c>
      <c r="V27" s="60">
        <f>MROUND(P50*0.76,1)</f>
        <v>86</v>
      </c>
      <c r="W27" s="12" t="s">
        <v>48</v>
      </c>
      <c r="X27" s="49"/>
      <c r="Y27" s="12"/>
      <c r="Z27" s="12"/>
      <c r="AA27" s="12"/>
      <c r="AB27" s="12"/>
      <c r="AC27" s="15"/>
      <c r="AF27" s="155" t="s">
        <v>1</v>
      </c>
      <c r="AG27" s="159" t="s">
        <v>41</v>
      </c>
      <c r="AH27" s="37"/>
      <c r="AI27" s="38"/>
      <c r="AJ27" s="160" t="s">
        <v>42</v>
      </c>
      <c r="AK27" s="161"/>
    </row>
    <row r="28" spans="1:39" ht="16.2" thickBot="1" x14ac:dyDescent="0.35">
      <c r="A28" s="133" t="str">
        <f>Seleccion!C26</f>
        <v>Press de banca agarre ancho</v>
      </c>
      <c r="B28" s="60"/>
      <c r="C28" s="12" t="s">
        <v>2</v>
      </c>
      <c r="D28" s="12"/>
      <c r="E28" s="12" t="s">
        <v>2</v>
      </c>
      <c r="F28" s="12"/>
      <c r="G28" s="12" t="s">
        <v>2</v>
      </c>
      <c r="H28" s="12"/>
      <c r="I28" s="15"/>
      <c r="K28" s="133" t="str">
        <f>A28</f>
        <v>Press de banca agarre ancho</v>
      </c>
      <c r="L28" s="60"/>
      <c r="M28" s="12" t="s">
        <v>2</v>
      </c>
      <c r="N28" s="12"/>
      <c r="O28" s="12" t="s">
        <v>2</v>
      </c>
      <c r="P28" s="12"/>
      <c r="Q28" s="12" t="s">
        <v>2</v>
      </c>
      <c r="R28" s="12"/>
      <c r="S28" s="12"/>
      <c r="U28" s="133" t="str">
        <f>K28</f>
        <v>Press de banca agarre ancho</v>
      </c>
      <c r="V28" s="60"/>
      <c r="W28" s="12"/>
      <c r="X28" s="12"/>
      <c r="Y28" s="12"/>
      <c r="Z28" s="12"/>
      <c r="AA28" s="12"/>
      <c r="AB28" s="12"/>
      <c r="AC28" s="15"/>
      <c r="AF28" s="156" t="s">
        <v>64</v>
      </c>
      <c r="AG28" s="162">
        <f>MROUND(P49*0.9,1)</f>
        <v>115</v>
      </c>
      <c r="AH28" s="163"/>
      <c r="AI28" s="164"/>
      <c r="AJ28" s="165"/>
      <c r="AK28" s="171">
        <f>MROUND(P49*0.94,1)</f>
        <v>120</v>
      </c>
    </row>
    <row r="29" spans="1:39" ht="16.2" thickBot="1" x14ac:dyDescent="0.35">
      <c r="A29" s="133" t="s">
        <v>143</v>
      </c>
      <c r="B29" s="60"/>
      <c r="C29" s="12" t="s">
        <v>6</v>
      </c>
      <c r="D29" s="12"/>
      <c r="E29" s="12" t="s">
        <v>6</v>
      </c>
      <c r="F29" s="12"/>
      <c r="G29" s="12"/>
      <c r="H29" s="12"/>
      <c r="I29" s="15"/>
      <c r="K29" s="133" t="s">
        <v>143</v>
      </c>
      <c r="L29" s="60"/>
      <c r="M29" s="12" t="s">
        <v>6</v>
      </c>
      <c r="N29" s="12"/>
      <c r="O29" s="12" t="s">
        <v>6</v>
      </c>
      <c r="P29" s="12"/>
      <c r="Q29" s="12"/>
      <c r="R29" s="12"/>
      <c r="S29" s="12"/>
      <c r="U29" s="133" t="s">
        <v>143</v>
      </c>
      <c r="V29" s="60"/>
      <c r="W29" s="12" t="s">
        <v>6</v>
      </c>
      <c r="X29" s="12"/>
      <c r="Y29" s="12"/>
      <c r="Z29" s="12"/>
      <c r="AA29" s="12"/>
      <c r="AB29" s="12"/>
      <c r="AC29" s="15"/>
      <c r="AF29" s="157" t="s">
        <v>55</v>
      </c>
      <c r="AG29" s="162">
        <f>MROUND(P50*0.9,1)</f>
        <v>102</v>
      </c>
      <c r="AH29" s="163"/>
      <c r="AI29" s="166"/>
      <c r="AJ29" s="165"/>
      <c r="AK29" s="171">
        <f>MROUND(P50*0.94,1)</f>
        <v>106</v>
      </c>
    </row>
    <row r="30" spans="1:39" ht="16.2" thickBot="1" x14ac:dyDescent="0.35">
      <c r="A30" s="133" t="s">
        <v>32</v>
      </c>
      <c r="B30" s="60"/>
      <c r="C30" s="12" t="s">
        <v>4</v>
      </c>
      <c r="D30" s="12"/>
      <c r="E30" s="12" t="s">
        <v>4</v>
      </c>
      <c r="F30" s="12"/>
      <c r="G30" s="12"/>
      <c r="H30" s="12"/>
      <c r="I30" s="15"/>
      <c r="K30" s="133" t="s">
        <v>32</v>
      </c>
      <c r="L30" s="60"/>
      <c r="M30" s="12" t="s">
        <v>4</v>
      </c>
      <c r="N30" s="12"/>
      <c r="O30" s="12" t="s">
        <v>4</v>
      </c>
      <c r="P30" s="12"/>
      <c r="Q30" s="12"/>
      <c r="R30" s="12"/>
      <c r="S30" s="12"/>
      <c r="U30" s="133" t="s">
        <v>32</v>
      </c>
      <c r="V30" s="60"/>
      <c r="W30" s="12"/>
      <c r="X30" s="12"/>
      <c r="Y30" s="12"/>
      <c r="Z30" s="12"/>
      <c r="AA30" s="12"/>
      <c r="AB30" s="12"/>
      <c r="AC30" s="15"/>
      <c r="AF30" s="158" t="s">
        <v>56</v>
      </c>
      <c r="AG30" s="168">
        <f>MROUND(P51*0.9,1)</f>
        <v>154</v>
      </c>
      <c r="AH30" s="169"/>
      <c r="AI30" s="172"/>
      <c r="AJ30" s="170"/>
      <c r="AK30" s="167">
        <f>MROUND(P51*0.94,1)</f>
        <v>161</v>
      </c>
    </row>
    <row r="31" spans="1:39" ht="15" thickBot="1" x14ac:dyDescent="0.35">
      <c r="A31" s="134" t="s">
        <v>175</v>
      </c>
      <c r="B31" s="61"/>
      <c r="C31" s="16" t="s">
        <v>22</v>
      </c>
      <c r="D31" s="16"/>
      <c r="E31" s="16" t="s">
        <v>22</v>
      </c>
      <c r="F31" s="16"/>
      <c r="G31" s="16"/>
      <c r="H31" s="16"/>
      <c r="I31" s="17"/>
      <c r="K31" s="134" t="s">
        <v>175</v>
      </c>
      <c r="L31" s="61"/>
      <c r="M31" s="16" t="s">
        <v>22</v>
      </c>
      <c r="N31" s="16"/>
      <c r="O31" s="16" t="s">
        <v>22</v>
      </c>
      <c r="P31" s="16"/>
      <c r="Q31" s="16"/>
      <c r="R31" s="16"/>
      <c r="S31" s="16"/>
      <c r="U31" s="133" t="s">
        <v>175</v>
      </c>
      <c r="V31" s="60"/>
      <c r="W31" s="12"/>
      <c r="X31" s="12"/>
      <c r="Y31" s="12"/>
      <c r="Z31" s="12"/>
      <c r="AA31" s="12"/>
      <c r="AB31" s="12"/>
      <c r="AC31" s="15"/>
    </row>
    <row r="32" spans="1:39" ht="15" thickBot="1" x14ac:dyDescent="0.35"/>
    <row r="33" spans="1:39" ht="32.4" thickTop="1" thickBot="1" x14ac:dyDescent="0.35">
      <c r="A33" s="130" t="s">
        <v>164</v>
      </c>
      <c r="B33" s="1"/>
      <c r="C33" s="8"/>
      <c r="D33" s="8"/>
      <c r="E33" s="8"/>
      <c r="F33" s="8"/>
      <c r="G33" s="8"/>
      <c r="H33" s="8"/>
      <c r="I33" s="8"/>
      <c r="K33" s="130" t="s">
        <v>164</v>
      </c>
      <c r="L33" s="1"/>
      <c r="M33" s="8"/>
      <c r="N33" s="8"/>
      <c r="O33" s="8"/>
      <c r="P33" s="8"/>
      <c r="Q33" s="8"/>
      <c r="R33" s="8"/>
      <c r="S33" s="8"/>
      <c r="U33" s="130" t="s">
        <v>164</v>
      </c>
      <c r="V33" s="1"/>
      <c r="W33" s="8"/>
      <c r="X33" s="8"/>
      <c r="Y33" s="8"/>
      <c r="Z33" s="8"/>
      <c r="AA33" s="8"/>
      <c r="AB33" s="8"/>
      <c r="AC33" s="8"/>
    </row>
    <row r="34" spans="1:39" ht="15.6" thickTop="1" thickBot="1" x14ac:dyDescent="0.35">
      <c r="A34" s="2"/>
      <c r="B34" s="1"/>
      <c r="C34" s="8"/>
      <c r="D34" s="8"/>
      <c r="E34" s="8"/>
      <c r="F34" s="8"/>
      <c r="G34" s="8"/>
      <c r="H34" s="8"/>
      <c r="I34" s="8"/>
      <c r="K34" s="2"/>
      <c r="L34" s="1"/>
      <c r="M34" s="8"/>
      <c r="N34" s="8"/>
      <c r="O34" s="8"/>
      <c r="P34" s="8"/>
      <c r="Q34" s="8"/>
      <c r="R34" s="8"/>
      <c r="S34" s="8"/>
      <c r="U34" s="2"/>
      <c r="V34" s="1"/>
      <c r="W34" s="8"/>
      <c r="X34" s="8"/>
      <c r="Y34" s="8"/>
      <c r="Z34" s="8"/>
      <c r="AA34" s="8"/>
      <c r="AB34" s="8"/>
      <c r="AC34" s="8"/>
    </row>
    <row r="35" spans="1:39" ht="63.6" thickTop="1" thickBot="1" x14ac:dyDescent="0.35">
      <c r="A35" s="130" t="s">
        <v>159</v>
      </c>
      <c r="B35" s="23"/>
      <c r="C35" s="24"/>
      <c r="D35" s="24"/>
      <c r="E35" s="24"/>
      <c r="F35" s="24"/>
      <c r="G35" s="24"/>
      <c r="H35" s="24"/>
      <c r="I35" s="24"/>
      <c r="K35" s="130" t="s">
        <v>159</v>
      </c>
      <c r="L35" s="23"/>
      <c r="M35" s="24"/>
      <c r="N35" s="24"/>
      <c r="O35" s="24"/>
      <c r="P35" s="24"/>
      <c r="Q35" s="24"/>
      <c r="R35" s="24"/>
      <c r="S35" s="24"/>
      <c r="U35" s="130" t="s">
        <v>159</v>
      </c>
      <c r="V35" s="23"/>
      <c r="W35" s="24"/>
      <c r="X35" s="24"/>
      <c r="Y35" s="24"/>
      <c r="Z35" s="24"/>
      <c r="AA35" s="24"/>
      <c r="AB35" s="24"/>
      <c r="AC35" s="24"/>
    </row>
    <row r="36" spans="1:39" ht="16.8" thickTop="1" thickBot="1" x14ac:dyDescent="0.35">
      <c r="A36" s="20"/>
      <c r="B36" s="53" t="s">
        <v>128</v>
      </c>
      <c r="C36" s="54"/>
      <c r="D36" s="55" t="s">
        <v>129</v>
      </c>
      <c r="E36" s="54"/>
      <c r="F36" s="55" t="s">
        <v>130</v>
      </c>
      <c r="G36" s="54"/>
      <c r="H36" s="55" t="s">
        <v>131</v>
      </c>
      <c r="I36" s="52"/>
      <c r="K36" s="20"/>
      <c r="L36" s="53" t="s">
        <v>128</v>
      </c>
      <c r="M36" s="54"/>
      <c r="N36" s="55" t="s">
        <v>129</v>
      </c>
      <c r="O36" s="54"/>
      <c r="P36" s="55" t="s">
        <v>130</v>
      </c>
      <c r="Q36" s="54"/>
      <c r="R36" s="55" t="s">
        <v>131</v>
      </c>
      <c r="S36" s="52"/>
      <c r="U36" s="20"/>
      <c r="V36" s="53" t="s">
        <v>128</v>
      </c>
      <c r="W36" s="54"/>
      <c r="X36" s="55" t="s">
        <v>129</v>
      </c>
      <c r="Y36" s="54"/>
      <c r="Z36" s="55" t="s">
        <v>130</v>
      </c>
      <c r="AA36" s="54"/>
      <c r="AB36" s="55" t="s">
        <v>131</v>
      </c>
      <c r="AC36" s="52"/>
    </row>
    <row r="37" spans="1:39" ht="15.6" x14ac:dyDescent="0.3">
      <c r="A37" s="135" t="s">
        <v>64</v>
      </c>
      <c r="B37" s="50">
        <f>MROUND('Fase 2 Carga'!AJ53*0.86,1)</f>
        <v>110</v>
      </c>
      <c r="C37" s="13" t="s">
        <v>21</v>
      </c>
      <c r="D37" s="50">
        <f>MROUND('Fase 2 Carga'!AJ53*0.68,1)</f>
        <v>87</v>
      </c>
      <c r="E37" s="13" t="s">
        <v>39</v>
      </c>
      <c r="F37" s="22">
        <f>D37</f>
        <v>87</v>
      </c>
      <c r="G37" s="13" t="s">
        <v>39</v>
      </c>
      <c r="H37" s="22">
        <f>F37</f>
        <v>87</v>
      </c>
      <c r="I37" s="13" t="s">
        <v>39</v>
      </c>
      <c r="K37" s="132" t="s">
        <v>64</v>
      </c>
      <c r="L37" s="59">
        <f>MROUND(F49*0.86,1)</f>
        <v>110</v>
      </c>
      <c r="M37" s="13" t="s">
        <v>21</v>
      </c>
      <c r="N37" s="22">
        <f>MROUND(F49*0.68,1)</f>
        <v>87</v>
      </c>
      <c r="O37" s="13" t="s">
        <v>39</v>
      </c>
      <c r="P37" s="22">
        <f>N37</f>
        <v>87</v>
      </c>
      <c r="Q37" s="13" t="s">
        <v>39</v>
      </c>
      <c r="R37" s="22">
        <f>P37</f>
        <v>87</v>
      </c>
      <c r="S37" s="13" t="s">
        <v>39</v>
      </c>
      <c r="U37" s="132" t="s">
        <v>64</v>
      </c>
      <c r="V37" s="22">
        <f>MROUND(P49*0.68,1)</f>
        <v>87</v>
      </c>
      <c r="W37" s="13" t="s">
        <v>39</v>
      </c>
      <c r="X37" s="22">
        <f>V37</f>
        <v>87</v>
      </c>
      <c r="Y37" s="13" t="s">
        <v>39</v>
      </c>
      <c r="Z37" s="21">
        <f>X37</f>
        <v>87</v>
      </c>
      <c r="AA37" s="13" t="s">
        <v>39</v>
      </c>
      <c r="AB37" s="21"/>
      <c r="AC37" s="15"/>
      <c r="AE37" s="20"/>
      <c r="AF37" s="4"/>
      <c r="AG37" s="4"/>
      <c r="AH37" s="4"/>
      <c r="AI37" s="4"/>
      <c r="AJ37" s="4"/>
      <c r="AK37" s="4"/>
      <c r="AL37" s="4"/>
      <c r="AM37" s="4"/>
    </row>
    <row r="38" spans="1:39" x14ac:dyDescent="0.3">
      <c r="A38" s="136" t="str">
        <f>Seleccion!C39</f>
        <v>Peso muerto rumano</v>
      </c>
      <c r="B38" s="49"/>
      <c r="C38" s="12" t="s">
        <v>6</v>
      </c>
      <c r="D38" s="12"/>
      <c r="E38" s="12" t="s">
        <v>6</v>
      </c>
      <c r="F38" s="12"/>
      <c r="G38" s="12"/>
      <c r="H38" s="21"/>
      <c r="I38" s="15"/>
      <c r="K38" s="133" t="str">
        <f>A38</f>
        <v>Peso muerto rumano</v>
      </c>
      <c r="L38" s="60"/>
      <c r="M38" s="12" t="s">
        <v>6</v>
      </c>
      <c r="N38" s="12"/>
      <c r="O38" s="12" t="s">
        <v>6</v>
      </c>
      <c r="P38" s="12"/>
      <c r="Q38" s="12"/>
      <c r="R38" s="21"/>
      <c r="S38" s="12"/>
      <c r="U38" s="133" t="str">
        <f>K38</f>
        <v>Peso muerto rumano</v>
      </c>
      <c r="V38" s="60"/>
      <c r="W38" s="12" t="s">
        <v>6</v>
      </c>
      <c r="X38" s="12"/>
      <c r="Y38" s="12"/>
      <c r="Z38" s="12"/>
      <c r="AA38" s="12"/>
      <c r="AB38" s="21"/>
      <c r="AC38" s="15"/>
    </row>
    <row r="39" spans="1:39" x14ac:dyDescent="0.3">
      <c r="A39" s="136" t="str">
        <f>Seleccion!C13</f>
        <v>Sentadillas frontales</v>
      </c>
      <c r="B39" s="49"/>
      <c r="C39" s="12" t="s">
        <v>6</v>
      </c>
      <c r="D39" s="12"/>
      <c r="E39" s="12" t="s">
        <v>6</v>
      </c>
      <c r="F39" s="12"/>
      <c r="G39" s="12"/>
      <c r="H39" s="12"/>
      <c r="I39" s="15"/>
      <c r="K39" s="133" t="str">
        <f>A39</f>
        <v>Sentadillas frontales</v>
      </c>
      <c r="L39" s="60"/>
      <c r="M39" s="12" t="s">
        <v>6</v>
      </c>
      <c r="N39" s="12"/>
      <c r="O39" s="12" t="s">
        <v>6</v>
      </c>
      <c r="P39" s="12"/>
      <c r="Q39" s="12"/>
      <c r="R39" s="12"/>
      <c r="S39" s="12"/>
      <c r="U39" s="133" t="str">
        <f>K39</f>
        <v>Sentadillas frontales</v>
      </c>
      <c r="V39" s="60"/>
      <c r="W39" s="12"/>
      <c r="X39" s="12"/>
      <c r="Y39" s="12"/>
      <c r="Z39" s="12"/>
      <c r="AA39" s="12"/>
      <c r="AB39" s="12"/>
      <c r="AC39" s="15"/>
    </row>
    <row r="40" spans="1:39" ht="15" thickBot="1" x14ac:dyDescent="0.35">
      <c r="A40" s="136" t="s">
        <v>137</v>
      </c>
      <c r="B40" s="49">
        <f>MROUND('Fase 2 Carga'!AJ55*0.6,1)</f>
        <v>103</v>
      </c>
      <c r="C40" s="12" t="s">
        <v>19</v>
      </c>
      <c r="D40" s="49">
        <f>B40</f>
        <v>103</v>
      </c>
      <c r="E40" s="12" t="s">
        <v>19</v>
      </c>
      <c r="F40" s="49"/>
      <c r="G40" s="12"/>
      <c r="H40" s="21"/>
      <c r="I40" s="15"/>
      <c r="K40" s="133" t="s">
        <v>137</v>
      </c>
      <c r="L40" s="60">
        <f>MROUND(F51*0.6,1)</f>
        <v>103</v>
      </c>
      <c r="M40" s="12" t="s">
        <v>19</v>
      </c>
      <c r="N40" s="49">
        <f>L40</f>
        <v>103</v>
      </c>
      <c r="O40" s="12" t="s">
        <v>19</v>
      </c>
      <c r="P40" s="49"/>
      <c r="Q40" s="12"/>
      <c r="R40" s="21"/>
      <c r="S40" s="12"/>
      <c r="U40" s="134" t="s">
        <v>137</v>
      </c>
      <c r="V40" s="61"/>
      <c r="W40" s="16"/>
      <c r="X40" s="51"/>
      <c r="Y40" s="16"/>
      <c r="Z40" s="51"/>
      <c r="AA40" s="16"/>
      <c r="AB40" s="32"/>
      <c r="AC40" s="17"/>
    </row>
    <row r="41" spans="1:39" ht="15" thickBot="1" x14ac:dyDescent="0.35"/>
    <row r="42" spans="1:39" ht="16.8" thickTop="1" thickBot="1" x14ac:dyDescent="0.35">
      <c r="A42" s="131" t="s">
        <v>136</v>
      </c>
      <c r="B42" s="1"/>
      <c r="C42" s="8"/>
      <c r="D42" s="8"/>
      <c r="E42" s="8"/>
      <c r="F42" s="8"/>
      <c r="G42" s="8"/>
      <c r="H42" s="8"/>
      <c r="I42" s="8"/>
      <c r="K42" s="131" t="s">
        <v>136</v>
      </c>
      <c r="L42" s="1"/>
      <c r="M42" s="8"/>
      <c r="N42" s="8"/>
      <c r="O42" s="8"/>
      <c r="P42" s="8"/>
      <c r="Q42" s="8"/>
      <c r="R42" s="8"/>
      <c r="S42" s="8"/>
      <c r="U42" s="130" t="s">
        <v>165</v>
      </c>
      <c r="V42" s="1"/>
      <c r="W42" s="8"/>
      <c r="X42" s="8"/>
      <c r="Y42" s="8"/>
      <c r="Z42" s="8"/>
      <c r="AA42" s="8"/>
      <c r="AB42" s="8"/>
      <c r="AC42" s="8"/>
    </row>
    <row r="43" spans="1:39" ht="15" thickTop="1" x14ac:dyDescent="0.3">
      <c r="A43" s="135" t="s">
        <v>176</v>
      </c>
      <c r="B43" s="22" t="s">
        <v>34</v>
      </c>
      <c r="C43" s="103" t="s">
        <v>35</v>
      </c>
      <c r="D43" s="13" t="s">
        <v>36</v>
      </c>
      <c r="E43" s="103" t="s">
        <v>37</v>
      </c>
      <c r="F43" s="14"/>
      <c r="G43" s="102"/>
      <c r="H43" s="13"/>
      <c r="I43" s="14"/>
      <c r="K43" s="135" t="s">
        <v>176</v>
      </c>
      <c r="L43" s="22" t="s">
        <v>34</v>
      </c>
      <c r="M43" s="103" t="s">
        <v>35</v>
      </c>
      <c r="N43" s="13" t="s">
        <v>36</v>
      </c>
      <c r="O43" s="103" t="s">
        <v>37</v>
      </c>
      <c r="P43" s="14"/>
      <c r="Q43" s="107"/>
      <c r="R43" s="13"/>
      <c r="S43" s="104"/>
    </row>
    <row r="44" spans="1:39" x14ac:dyDescent="0.3">
      <c r="A44" s="136" t="s">
        <v>177</v>
      </c>
      <c r="B44" s="49"/>
      <c r="C44" s="12" t="s">
        <v>18</v>
      </c>
      <c r="D44" s="12"/>
      <c r="E44" s="12"/>
      <c r="F44" s="15"/>
      <c r="G44" s="99"/>
      <c r="H44" s="12"/>
      <c r="I44" s="15"/>
      <c r="K44" s="136" t="s">
        <v>177</v>
      </c>
      <c r="L44" s="49"/>
      <c r="M44" s="12" t="s">
        <v>18</v>
      </c>
      <c r="N44" s="12"/>
      <c r="O44" s="12"/>
      <c r="P44" s="15"/>
      <c r="Q44" s="108"/>
      <c r="R44" s="12"/>
      <c r="S44" s="105"/>
    </row>
    <row r="45" spans="1:39" ht="29.4" thickBot="1" x14ac:dyDescent="0.35">
      <c r="A45" s="137" t="s">
        <v>178</v>
      </c>
      <c r="B45" s="51"/>
      <c r="C45" s="16"/>
      <c r="D45" s="16"/>
      <c r="E45" s="16"/>
      <c r="F45" s="17"/>
      <c r="G45" s="100"/>
      <c r="H45" s="16"/>
      <c r="I45" s="17"/>
      <c r="K45" s="137" t="s">
        <v>178</v>
      </c>
      <c r="L45" s="51"/>
      <c r="M45" s="16"/>
      <c r="N45" s="16"/>
      <c r="O45" s="16"/>
      <c r="P45" s="17"/>
      <c r="Q45" s="109"/>
      <c r="R45" s="16"/>
      <c r="S45" s="106"/>
    </row>
    <row r="46" spans="1:39" ht="15" thickBot="1" x14ac:dyDescent="0.35">
      <c r="U46" s="8"/>
    </row>
    <row r="47" spans="1:39" ht="18.600000000000001" thickBot="1" x14ac:dyDescent="0.4">
      <c r="A47" s="2"/>
      <c r="B47" s="40"/>
      <c r="C47" s="29"/>
      <c r="D47" s="39" t="s">
        <v>153</v>
      </c>
      <c r="E47" s="29"/>
      <c r="F47" s="30"/>
      <c r="G47" s="8"/>
      <c r="K47" s="2"/>
      <c r="L47" s="40"/>
      <c r="M47" s="29"/>
      <c r="N47" s="39" t="s">
        <v>154</v>
      </c>
      <c r="O47" s="29"/>
      <c r="P47" s="30"/>
      <c r="Q47" s="8"/>
      <c r="U47" s="8"/>
    </row>
    <row r="48" spans="1:39" ht="16.2" thickBot="1" x14ac:dyDescent="0.35">
      <c r="A48" s="41" t="s">
        <v>1</v>
      </c>
      <c r="B48" s="66" t="s">
        <v>33</v>
      </c>
      <c r="C48" s="37"/>
      <c r="D48" s="38"/>
      <c r="E48" s="38"/>
      <c r="F48" s="67" t="s">
        <v>155</v>
      </c>
      <c r="G48" s="68"/>
      <c r="K48" s="41" t="s">
        <v>1</v>
      </c>
      <c r="L48" s="66" t="s">
        <v>33</v>
      </c>
      <c r="M48" s="37"/>
      <c r="N48" s="38"/>
      <c r="O48" s="38"/>
      <c r="P48" s="67" t="s">
        <v>155</v>
      </c>
      <c r="Q48" s="68"/>
    </row>
    <row r="49" spans="1:18" ht="16.2" thickBot="1" x14ac:dyDescent="0.35">
      <c r="A49" s="73" t="s">
        <v>64</v>
      </c>
      <c r="B49" s="248" t="s">
        <v>13</v>
      </c>
      <c r="C49" s="74" t="s">
        <v>70</v>
      </c>
      <c r="D49" s="75"/>
      <c r="E49" s="75"/>
      <c r="F49" s="76">
        <f>MROUND(IF(B49="1-4", 'Fase 2 Carga'!AJ53*0.97,IF(B49="5-6", 'Fase 2 Carga'!AJ53*1,IF(B49="7-8", 'Fase 2 Carga'!AJ53*1.015,IF(B49="9-10", 'Fase 2 Carga'!AJ53*1.03,IF(B49="11+", 'Fase 2 Carga'!AJ53*1.045))))),1)</f>
        <v>128</v>
      </c>
      <c r="G49" s="82"/>
      <c r="H49" s="8"/>
      <c r="K49" s="73" t="s">
        <v>64</v>
      </c>
      <c r="L49" s="248" t="s">
        <v>13</v>
      </c>
      <c r="M49" s="74" t="s">
        <v>70</v>
      </c>
      <c r="N49" s="75"/>
      <c r="O49" s="75"/>
      <c r="P49" s="76">
        <f>MROUND(IF(L49="1-4", F49*0.97,IF(L49="5-6", F49*1,IF(L49="7-8", F49*1.015,IF(L49="9-10", F49*1.03,IF(L49="11+", F49*1.045))))),1)</f>
        <v>128</v>
      </c>
      <c r="Q49" s="82"/>
      <c r="R49" s="8"/>
    </row>
    <row r="50" spans="1:18" ht="16.2" thickBot="1" x14ac:dyDescent="0.35">
      <c r="A50" s="83" t="s">
        <v>55</v>
      </c>
      <c r="B50" s="249" t="s">
        <v>14</v>
      </c>
      <c r="C50" s="69" t="s">
        <v>70</v>
      </c>
      <c r="D50" s="70"/>
      <c r="E50" s="72"/>
      <c r="F50" s="76">
        <f>MROUND(IF(B50="1-4", 'Fase 2 Carga'!AJ54*0.97,IF(B50="5-6", 'Fase 2 Carga'!AJ54*1,IF(B50="7-8", 'Fase 2 Carga'!AJ54*1.015,IF(B50="9-10", 'Fase 2 Carga'!AJ54*1.03,IF(B50="11+", 'Fase 2 Carga'!AJ54*1.045))))),1)</f>
        <v>113</v>
      </c>
      <c r="G50" s="84"/>
      <c r="H50" s="8"/>
      <c r="K50" s="83" t="s">
        <v>55</v>
      </c>
      <c r="L50" s="249" t="s">
        <v>13</v>
      </c>
      <c r="M50" s="69" t="s">
        <v>70</v>
      </c>
      <c r="N50" s="70"/>
      <c r="O50" s="72"/>
      <c r="P50" s="76">
        <f>MROUND(IF(L50="1-4", F50*0.97,IF(L50="5-6", F50*1,IF(L50="7-8", F50*1.015,IF(L50="9-10", F50*1.03,IF(L50="11+", F50*1.045))))),1)</f>
        <v>113</v>
      </c>
      <c r="Q50" s="84"/>
      <c r="R50" s="8"/>
    </row>
    <row r="51" spans="1:18" ht="16.2" thickBot="1" x14ac:dyDescent="0.35">
      <c r="A51" s="77" t="s">
        <v>56</v>
      </c>
      <c r="B51" s="250" t="s">
        <v>13</v>
      </c>
      <c r="C51" s="78" t="s">
        <v>70</v>
      </c>
      <c r="D51" s="79"/>
      <c r="E51" s="79"/>
      <c r="F51" s="76">
        <f>MROUND(IF(B51="1-4", 'Fase 2 Carga'!AJ55*0.97,IF(B51="5-6", 'Fase 2 Carga'!AJ55*1,IF(B51="7-8", 'Fase 2 Carga'!AJ55*1.015,IF(B51="9-10", 'Fase 2 Carga'!AJ55*1.03,IF(B51="11+", 'Fase 2 Carga'!AJ55*1.045))))),1)</f>
        <v>171</v>
      </c>
      <c r="G51" s="81"/>
      <c r="K51" s="77" t="s">
        <v>56</v>
      </c>
      <c r="L51" s="250" t="s">
        <v>13</v>
      </c>
      <c r="M51" s="78" t="s">
        <v>70</v>
      </c>
      <c r="N51" s="79"/>
      <c r="O51" s="79"/>
      <c r="P51" s="76">
        <f>MROUND(IF(L51="1-4", F51*0.97,IF(L51="5-6", F51*1,IF(L51="7-8", F51*1.015,IF(L51="9-10", F51*1.03,IF(L51="11+", F51*1.045))))),1)</f>
        <v>171</v>
      </c>
      <c r="Q51" s="81"/>
    </row>
    <row r="59" spans="1:18" x14ac:dyDescent="0.3">
      <c r="G59" s="85"/>
    </row>
  </sheetData>
  <sheetProtection selectLockedCells="1"/>
  <dataValidations count="1">
    <dataValidation type="list" allowBlank="1" showInputMessage="1" showErrorMessage="1" sqref="B49:B51 L49:L51 AG28:AG30 AK28:AK30" xr:uid="{00000000-0002-0000-0400-000000000000}">
      <formula1>numberofreps</formula1>
    </dataValidation>
  </dataValidations>
  <pageMargins left="0.7" right="0.7" top="0.75" bottom="0.75" header="0.3" footer="0.3"/>
  <pageSetup scale="2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X Z J G U R 0 M X g u k A A A A 9 Q A A A B I A H A B D b 2 5 m a W c v U G F j a 2 F n Z S 5 4 b W w g o h g A K K A U A A A A A A A A A A A A A A A A A A A A A A A A A A A A h Y 9 B D o I w F E S v Q r q n R d R I y K c s 3 E p i Q j R u m 1 K h E T 6 G F s v d X H g k r y B G U X c u Z 9 5 M M n O / 3 i A d m t q 7 q M 7 o F h M y o w H x F M q 2 0 F g m p L d H P y I p h 6 2 Q J 1 E q b w y j i Q e j E 1 J Z e 4 4 Z c 8 5 R N 6 d t V 7 I w C G b s k G 1 y W a l G + B q N F S g V + b S K / y 3 C Y f 8 a w 0 M a L e l q M U 4 C N n m Q a f z y c G R P + m P C u q 9 t 3 y m u 0 N / l w C Y J 7 H 2 B P w B Q S w M E F A A C A A g A X Z J G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2 S R l E o i k e 4 D g A A A B E A A A A T A B w A R m 9 y b X V s Y X M v U 2 V j d G l v b j E u b S C i G A A o o B Q A A A A A A A A A A A A A A A A A A A A A A A A A A A A r T k 0 u y c z P U w i G 0 I b W A F B L A Q I t A B Q A A g A I A F 2 S R l E d D F 4 L p A A A A P U A A A A S A A A A A A A A A A A A A A A A A A A A A A B D b 2 5 m a W c v U G F j a 2 F n Z S 5 4 b W x Q S w E C L Q A U A A I A C A B d k k Z R D 8 r p q 6 Q A A A D p A A A A E w A A A A A A A A A A A A A A A A D w A A A A W 0 N v b n R l b n R f V H l w Z X N d L n h t b F B L A Q I t A B Q A A g A I A F 2 S R l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e / 2 a I 5 x c + S q d H m j a j E g f F A A A A A A I A A A A A A B B m A A A A A Q A A I A A A A L X y f L a r 1 J o j V d W e A J T P k h V 4 o g j Z C p K 6 p / K x V 7 s t m n k U A A A A A A 6 A A A A A A g A A I A A A A B V + + r m 7 o + I w s u j 6 c O L V z Q Q s 9 O X B C 8 E a 0 1 W 9 G n I h S z 0 s U A A A A H A Y 0 P m x g X 2 I 8 a 1 x e / z p f F A D 1 N 5 h O 2 x X F h r E n w 7 u I E 1 o z L F a J A A V f F s 7 L E u c k A d d V M p h 5 J t S K h q 0 6 J U 6 O m / 2 f 6 l c 2 V a d A B d f N n + l F Y 1 I 5 S z m Q A A A A G I 6 q d A j 3 q a e n m G f b 2 t m t W H R m T t 1 E O G a 2 H w K K r a I b d D e b 8 + 4 5 3 W S H b o G W U Y K q J L Y B q x 5 3 K + T A d f B X V t t X + v 8 L I I = < / D a t a M a s h u p > 
</file>

<file path=customXml/itemProps1.xml><?xml version="1.0" encoding="utf-8"?>
<ds:datastoreItem xmlns:ds="http://schemas.openxmlformats.org/officeDocument/2006/customXml" ds:itemID="{ABA96224-198C-4529-AFF9-EFDA3DC652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Personalizacion</vt:lpstr>
      <vt:lpstr>Seleccion</vt:lpstr>
      <vt:lpstr>Fase 1 Vol</vt:lpstr>
      <vt:lpstr>Fase 2 Carga</vt:lpstr>
      <vt:lpstr>Fase 3 Intensidad</vt:lpstr>
      <vt:lpstr>Bench_Accessory</vt:lpstr>
      <vt:lpstr>Deadlift_Accessory</vt:lpstr>
      <vt:lpstr>numberofreps</vt:lpstr>
      <vt:lpstr>Paused_Press</vt:lpstr>
      <vt:lpstr>Slingshot</vt:lpstr>
      <vt:lpstr>Squat_Accessory</vt:lpstr>
      <vt:lpstr>Wide_Grip_Bench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portatilhprojo@outlook.es</cp:lastModifiedBy>
  <cp:lastPrinted>2017-08-01T18:06:36Z</cp:lastPrinted>
  <dcterms:created xsi:type="dcterms:W3CDTF">2016-08-11T05:28:30Z</dcterms:created>
  <dcterms:modified xsi:type="dcterms:W3CDTF">2020-10-06T18:25:20Z</dcterms:modified>
</cp:coreProperties>
</file>