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OneDrive\Documentos\"/>
    </mc:Choice>
  </mc:AlternateContent>
  <xr:revisionPtr revIDLastSave="0" documentId="13_ncr:1_{36FECB0B-AA90-482A-B838-8AD6CB4602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RM" sheetId="1" r:id="rId1"/>
    <sheet name="Calculos de Volumen" sheetId="2" r:id="rId2"/>
    <sheet name="#37" sheetId="3" r:id="rId3"/>
    <sheet name="#30" sheetId="4" r:id="rId4"/>
    <sheet name="#32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7" i="5" l="1"/>
  <c r="J167" i="5"/>
  <c r="F167" i="5"/>
  <c r="J166" i="5"/>
  <c r="F166" i="5"/>
  <c r="U165" i="5"/>
  <c r="T165" i="5"/>
  <c r="S165" i="5"/>
  <c r="J165" i="5"/>
  <c r="K165" i="5" s="1"/>
  <c r="F165" i="5"/>
  <c r="H164" i="5"/>
  <c r="P162" i="5" s="1"/>
  <c r="P175" i="5" s="1"/>
  <c r="F164" i="5"/>
  <c r="I163" i="5"/>
  <c r="H163" i="5"/>
  <c r="O162" i="5" s="1"/>
  <c r="O175" i="5" s="1"/>
  <c r="F163" i="5"/>
  <c r="N162" i="5"/>
  <c r="N175" i="5" s="1"/>
  <c r="H162" i="5"/>
  <c r="F162" i="5"/>
  <c r="I162" i="5" s="1"/>
  <c r="M158" i="5"/>
  <c r="L158" i="5"/>
  <c r="F158" i="5"/>
  <c r="L157" i="5"/>
  <c r="F157" i="5"/>
  <c r="Z156" i="5"/>
  <c r="Z175" i="5" s="1"/>
  <c r="X156" i="5"/>
  <c r="X175" i="5" s="1"/>
  <c r="L156" i="5"/>
  <c r="M156" i="5" s="1"/>
  <c r="F156" i="5"/>
  <c r="J155" i="5"/>
  <c r="D172" i="5" s="1"/>
  <c r="F155" i="5"/>
  <c r="K155" i="5" s="1"/>
  <c r="K154" i="5"/>
  <c r="J154" i="5"/>
  <c r="F154" i="5"/>
  <c r="J153" i="5"/>
  <c r="F153" i="5"/>
  <c r="K153" i="5" s="1"/>
  <c r="U152" i="5"/>
  <c r="U175" i="5" s="1"/>
  <c r="T152" i="5"/>
  <c r="S152" i="5"/>
  <c r="S175" i="5" s="1"/>
  <c r="K152" i="5"/>
  <c r="J152" i="5"/>
  <c r="F152" i="5"/>
  <c r="Y149" i="5"/>
  <c r="V149" i="5"/>
  <c r="N149" i="5"/>
  <c r="K142" i="5"/>
  <c r="J142" i="5"/>
  <c r="F142" i="5"/>
  <c r="K141" i="5"/>
  <c r="J141" i="5"/>
  <c r="F141" i="5"/>
  <c r="J140" i="5"/>
  <c r="F140" i="5"/>
  <c r="K140" i="5" s="1"/>
  <c r="U139" i="5"/>
  <c r="T139" i="5"/>
  <c r="S139" i="5"/>
  <c r="K139" i="5"/>
  <c r="J139" i="5"/>
  <c r="F139" i="5"/>
  <c r="H138" i="5"/>
  <c r="I138" i="5" s="1"/>
  <c r="F138" i="5"/>
  <c r="I137" i="5"/>
  <c r="H137" i="5"/>
  <c r="P135" i="5" s="1"/>
  <c r="F137" i="5"/>
  <c r="H136" i="5"/>
  <c r="I136" i="5" s="1"/>
  <c r="F136" i="5"/>
  <c r="O135" i="5"/>
  <c r="N135" i="5"/>
  <c r="I135" i="5"/>
  <c r="H135" i="5"/>
  <c r="F135" i="5"/>
  <c r="L131" i="5"/>
  <c r="F131" i="5"/>
  <c r="M131" i="5" s="1"/>
  <c r="L130" i="5"/>
  <c r="F130" i="5"/>
  <c r="M129" i="5"/>
  <c r="L129" i="5"/>
  <c r="F129" i="5"/>
  <c r="Y128" i="5"/>
  <c r="L128" i="5"/>
  <c r="F128" i="5"/>
  <c r="J126" i="5"/>
  <c r="K126" i="5" s="1"/>
  <c r="F126" i="5"/>
  <c r="J125" i="5"/>
  <c r="U123" i="5" s="1"/>
  <c r="F125" i="5"/>
  <c r="K124" i="5"/>
  <c r="J124" i="5"/>
  <c r="F124" i="5"/>
  <c r="V123" i="5"/>
  <c r="T123" i="5"/>
  <c r="J123" i="5"/>
  <c r="S123" i="5" s="1"/>
  <c r="F123" i="5"/>
  <c r="J118" i="5"/>
  <c r="K118" i="5" s="1"/>
  <c r="F118" i="5"/>
  <c r="K117" i="5"/>
  <c r="J117" i="5"/>
  <c r="F117" i="5"/>
  <c r="K116" i="5"/>
  <c r="J116" i="5"/>
  <c r="F116" i="5"/>
  <c r="J115" i="5"/>
  <c r="F115" i="5"/>
  <c r="K115" i="5" s="1"/>
  <c r="V114" i="5"/>
  <c r="U114" i="5"/>
  <c r="U149" i="5" s="1"/>
  <c r="T114" i="5"/>
  <c r="S114" i="5"/>
  <c r="J114" i="5"/>
  <c r="J149" i="5" s="1"/>
  <c r="F114" i="5"/>
  <c r="I113" i="5"/>
  <c r="H113" i="5"/>
  <c r="F113" i="5"/>
  <c r="I112" i="5"/>
  <c r="H112" i="5"/>
  <c r="F112" i="5"/>
  <c r="H111" i="5"/>
  <c r="F111" i="5"/>
  <c r="I111" i="5" s="1"/>
  <c r="Q110" i="5"/>
  <c r="Q149" i="5" s="1"/>
  <c r="P110" i="5"/>
  <c r="O110" i="5"/>
  <c r="O149" i="5" s="1"/>
  <c r="N110" i="5"/>
  <c r="H110" i="5"/>
  <c r="I110" i="5" s="1"/>
  <c r="F110" i="5"/>
  <c r="AA107" i="5"/>
  <c r="Q107" i="5"/>
  <c r="J99" i="5"/>
  <c r="K99" i="5" s="1"/>
  <c r="F99" i="5"/>
  <c r="J98" i="5"/>
  <c r="K98" i="5" s="1"/>
  <c r="F98" i="5"/>
  <c r="T97" i="5"/>
  <c r="S97" i="5"/>
  <c r="K97" i="5"/>
  <c r="J97" i="5"/>
  <c r="F97" i="5"/>
  <c r="H96" i="5"/>
  <c r="F96" i="5"/>
  <c r="I96" i="5" s="1"/>
  <c r="H95" i="5"/>
  <c r="I95" i="5" s="1"/>
  <c r="F95" i="5"/>
  <c r="I94" i="5"/>
  <c r="H94" i="5"/>
  <c r="F94" i="5"/>
  <c r="Q93" i="5"/>
  <c r="P93" i="5"/>
  <c r="O93" i="5"/>
  <c r="N93" i="5"/>
  <c r="I93" i="5"/>
  <c r="H93" i="5"/>
  <c r="F93" i="5"/>
  <c r="J92" i="5"/>
  <c r="F92" i="5"/>
  <c r="K92" i="5" s="1"/>
  <c r="K91" i="5"/>
  <c r="J91" i="5"/>
  <c r="U89" i="5" s="1"/>
  <c r="F91" i="5"/>
  <c r="K90" i="5"/>
  <c r="J90" i="5"/>
  <c r="F90" i="5"/>
  <c r="V89" i="5"/>
  <c r="T89" i="5"/>
  <c r="S89" i="5"/>
  <c r="K89" i="5"/>
  <c r="J89" i="5"/>
  <c r="F89" i="5"/>
  <c r="L85" i="5"/>
  <c r="F85" i="5"/>
  <c r="M85" i="5" s="1"/>
  <c r="L84" i="5"/>
  <c r="F84" i="5"/>
  <c r="M83" i="5"/>
  <c r="L83" i="5"/>
  <c r="F83" i="5"/>
  <c r="AA82" i="5"/>
  <c r="Y82" i="5"/>
  <c r="X82" i="5"/>
  <c r="X107" i="5" s="1"/>
  <c r="M82" i="5"/>
  <c r="L82" i="5"/>
  <c r="F82" i="5"/>
  <c r="J80" i="5"/>
  <c r="F80" i="5"/>
  <c r="K80" i="5" s="1"/>
  <c r="J79" i="5"/>
  <c r="F79" i="5"/>
  <c r="K79" i="5" s="1"/>
  <c r="K78" i="5"/>
  <c r="J78" i="5"/>
  <c r="F78" i="5"/>
  <c r="J77" i="5"/>
  <c r="F77" i="5"/>
  <c r="V76" i="5"/>
  <c r="V107" i="5" s="1"/>
  <c r="U76" i="5"/>
  <c r="S76" i="5"/>
  <c r="J76" i="5"/>
  <c r="F76" i="5"/>
  <c r="K76" i="5" s="1"/>
  <c r="L75" i="5"/>
  <c r="F75" i="5"/>
  <c r="M75" i="5" s="1"/>
  <c r="M74" i="5"/>
  <c r="L74" i="5"/>
  <c r="F74" i="5"/>
  <c r="L73" i="5"/>
  <c r="F73" i="5"/>
  <c r="Z72" i="5"/>
  <c r="X72" i="5"/>
  <c r="L72" i="5"/>
  <c r="F72" i="5"/>
  <c r="H69" i="5"/>
  <c r="P67" i="5" s="1"/>
  <c r="F69" i="5"/>
  <c r="I69" i="5" s="1"/>
  <c r="I68" i="5"/>
  <c r="H68" i="5"/>
  <c r="O67" i="5" s="1"/>
  <c r="F68" i="5"/>
  <c r="H67" i="5"/>
  <c r="F67" i="5"/>
  <c r="K65" i="5"/>
  <c r="J65" i="5"/>
  <c r="F65" i="5"/>
  <c r="J64" i="5"/>
  <c r="F64" i="5"/>
  <c r="J63" i="5"/>
  <c r="F63" i="5"/>
  <c r="V62" i="5"/>
  <c r="J62" i="5"/>
  <c r="F62" i="5"/>
  <c r="I61" i="5"/>
  <c r="H61" i="5"/>
  <c r="F61" i="5"/>
  <c r="H60" i="5"/>
  <c r="F60" i="5"/>
  <c r="H59" i="5"/>
  <c r="O58" i="5" s="1"/>
  <c r="O107" i="5" s="1"/>
  <c r="S85" i="2" s="1"/>
  <c r="F59" i="5"/>
  <c r="Q58" i="5"/>
  <c r="N58" i="5"/>
  <c r="H58" i="5"/>
  <c r="F58" i="5"/>
  <c r="D51" i="5"/>
  <c r="J46" i="5"/>
  <c r="F46" i="5"/>
  <c r="K45" i="5"/>
  <c r="J45" i="5"/>
  <c r="F45" i="5"/>
  <c r="T44" i="5"/>
  <c r="J44" i="5"/>
  <c r="F44" i="5"/>
  <c r="H43" i="5"/>
  <c r="I43" i="5" s="1"/>
  <c r="F43" i="5"/>
  <c r="H42" i="5"/>
  <c r="P40" i="5" s="1"/>
  <c r="F42" i="5"/>
  <c r="I42" i="5" s="1"/>
  <c r="I41" i="5"/>
  <c r="H41" i="5"/>
  <c r="O40" i="5" s="1"/>
  <c r="F41" i="5"/>
  <c r="H40" i="5"/>
  <c r="N40" i="5" s="1"/>
  <c r="F40" i="5"/>
  <c r="M37" i="5"/>
  <c r="L37" i="5"/>
  <c r="F37" i="5"/>
  <c r="L36" i="5"/>
  <c r="M36" i="5" s="1"/>
  <c r="F36" i="5"/>
  <c r="L35" i="5"/>
  <c r="AA32" i="5" s="1"/>
  <c r="AA55" i="5" s="1"/>
  <c r="F35" i="5"/>
  <c r="L34" i="5"/>
  <c r="M34" i="5" s="1"/>
  <c r="F34" i="5"/>
  <c r="M33" i="5"/>
  <c r="L33" i="5"/>
  <c r="Y32" i="5" s="1"/>
  <c r="Y55" i="5" s="1"/>
  <c r="F33" i="5"/>
  <c r="AB32" i="5"/>
  <c r="AB55" i="5" s="1"/>
  <c r="AB176" i="5" s="1"/>
  <c r="L32" i="5"/>
  <c r="F32" i="5"/>
  <c r="M32" i="5" s="1"/>
  <c r="K31" i="5"/>
  <c r="J31" i="5"/>
  <c r="F31" i="5"/>
  <c r="J30" i="5"/>
  <c r="F30" i="5"/>
  <c r="K30" i="5" s="1"/>
  <c r="J29" i="5"/>
  <c r="F29" i="5"/>
  <c r="K29" i="5" s="1"/>
  <c r="J28" i="5"/>
  <c r="K28" i="5" s="1"/>
  <c r="F28" i="5"/>
  <c r="J27" i="5"/>
  <c r="F27" i="5"/>
  <c r="W26" i="5"/>
  <c r="W55" i="5" s="1"/>
  <c r="W176" i="5" s="1"/>
  <c r="V26" i="5"/>
  <c r="V55" i="5" s="1"/>
  <c r="J26" i="5"/>
  <c r="F26" i="5"/>
  <c r="I25" i="5"/>
  <c r="H25" i="5"/>
  <c r="R20" i="5" s="1"/>
  <c r="R55" i="5" s="1"/>
  <c r="R176" i="5" s="1"/>
  <c r="F25" i="5"/>
  <c r="H24" i="5"/>
  <c r="I24" i="5" s="1"/>
  <c r="F24" i="5"/>
  <c r="H23" i="5"/>
  <c r="F23" i="5"/>
  <c r="I23" i="5" s="1"/>
  <c r="I22" i="5"/>
  <c r="H22" i="5"/>
  <c r="F22" i="5"/>
  <c r="H21" i="5"/>
  <c r="F21" i="5"/>
  <c r="I21" i="5" s="1"/>
  <c r="Q20" i="5"/>
  <c r="Q55" i="5" s="1"/>
  <c r="P20" i="5"/>
  <c r="O20" i="5"/>
  <c r="N20" i="5"/>
  <c r="H20" i="5"/>
  <c r="F20" i="5"/>
  <c r="I20" i="5" s="1"/>
  <c r="J16" i="5"/>
  <c r="U13" i="5" s="1"/>
  <c r="F16" i="5"/>
  <c r="J15" i="5"/>
  <c r="F15" i="5"/>
  <c r="K15" i="5" s="1"/>
  <c r="J14" i="5"/>
  <c r="F14" i="5"/>
  <c r="J13" i="5"/>
  <c r="S13" i="5" s="1"/>
  <c r="F13" i="5"/>
  <c r="H12" i="5"/>
  <c r="H55" i="5" s="1"/>
  <c r="F12" i="5"/>
  <c r="I12" i="5" s="1"/>
  <c r="I11" i="5"/>
  <c r="H11" i="5"/>
  <c r="F11" i="5"/>
  <c r="H10" i="5"/>
  <c r="F10" i="5"/>
  <c r="I10" i="5" s="1"/>
  <c r="P9" i="5"/>
  <c r="P55" i="5" s="1"/>
  <c r="R86" i="2" s="1"/>
  <c r="O9" i="5"/>
  <c r="O55" i="5" s="1"/>
  <c r="N9" i="5"/>
  <c r="N55" i="5" s="1"/>
  <c r="H9" i="5"/>
  <c r="I9" i="5" s="1"/>
  <c r="F9" i="5"/>
  <c r="W241" i="4"/>
  <c r="V240" i="4"/>
  <c r="D238" i="4"/>
  <c r="J230" i="4"/>
  <c r="U228" i="4" s="1"/>
  <c r="F230" i="4"/>
  <c r="J229" i="4"/>
  <c r="T228" i="4" s="1"/>
  <c r="F229" i="4"/>
  <c r="J228" i="4"/>
  <c r="F228" i="4"/>
  <c r="I227" i="4"/>
  <c r="H227" i="4"/>
  <c r="F227" i="4"/>
  <c r="H226" i="4"/>
  <c r="F226" i="4"/>
  <c r="I226" i="4" s="1"/>
  <c r="H225" i="4"/>
  <c r="F225" i="4"/>
  <c r="Q224" i="4"/>
  <c r="P224" i="4"/>
  <c r="H224" i="4"/>
  <c r="N224" i="4" s="1"/>
  <c r="F224" i="4"/>
  <c r="I224" i="4" s="1"/>
  <c r="K219" i="4"/>
  <c r="J219" i="4"/>
  <c r="F219" i="4"/>
  <c r="J218" i="4"/>
  <c r="F218" i="4"/>
  <c r="K218" i="4" s="1"/>
  <c r="J217" i="4"/>
  <c r="T216" i="4" s="1"/>
  <c r="F217" i="4"/>
  <c r="K217" i="4" s="1"/>
  <c r="V216" i="4"/>
  <c r="U216" i="4"/>
  <c r="J216" i="4"/>
  <c r="S216" i="4" s="1"/>
  <c r="F216" i="4"/>
  <c r="M215" i="4"/>
  <c r="L215" i="4"/>
  <c r="AA211" i="4" s="1"/>
  <c r="AA240" i="4" s="1"/>
  <c r="F215" i="4"/>
  <c r="L214" i="4"/>
  <c r="F214" i="4"/>
  <c r="M214" i="4" s="1"/>
  <c r="L213" i="4"/>
  <c r="F213" i="4"/>
  <c r="M213" i="4" s="1"/>
  <c r="L212" i="4"/>
  <c r="M212" i="4" s="1"/>
  <c r="F212" i="4"/>
  <c r="Y211" i="4"/>
  <c r="Y240" i="4" s="1"/>
  <c r="X211" i="4"/>
  <c r="X240" i="4" s="1"/>
  <c r="M211" i="4"/>
  <c r="L211" i="4"/>
  <c r="F211" i="4"/>
  <c r="J210" i="4"/>
  <c r="F210" i="4"/>
  <c r="K210" i="4" s="1"/>
  <c r="J209" i="4"/>
  <c r="U207" i="4" s="1"/>
  <c r="F209" i="4"/>
  <c r="K209" i="4" s="1"/>
  <c r="J208" i="4"/>
  <c r="F208" i="4"/>
  <c r="K208" i="4" s="1"/>
  <c r="V207" i="4"/>
  <c r="T207" i="4"/>
  <c r="S207" i="4"/>
  <c r="K207" i="4"/>
  <c r="J207" i="4"/>
  <c r="F207" i="4"/>
  <c r="H203" i="4"/>
  <c r="F203" i="4"/>
  <c r="I203" i="4" s="1"/>
  <c r="H202" i="4"/>
  <c r="F202" i="4"/>
  <c r="I202" i="4" s="1"/>
  <c r="H201" i="4"/>
  <c r="F201" i="4"/>
  <c r="I201" i="4" s="1"/>
  <c r="Q200" i="4"/>
  <c r="P200" i="4"/>
  <c r="O200" i="4"/>
  <c r="N200" i="4"/>
  <c r="I200" i="4"/>
  <c r="H200" i="4"/>
  <c r="F200" i="4"/>
  <c r="J197" i="4"/>
  <c r="F197" i="4"/>
  <c r="K197" i="4" s="1"/>
  <c r="K196" i="4"/>
  <c r="J196" i="4"/>
  <c r="F196" i="4"/>
  <c r="J195" i="4"/>
  <c r="T194" i="4" s="1"/>
  <c r="T240" i="4" s="1"/>
  <c r="F195" i="4"/>
  <c r="K195" i="4" s="1"/>
  <c r="V194" i="4"/>
  <c r="U194" i="4"/>
  <c r="U240" i="4" s="1"/>
  <c r="S194" i="4"/>
  <c r="J194" i="4"/>
  <c r="F194" i="4"/>
  <c r="K194" i="4" s="1"/>
  <c r="H193" i="4"/>
  <c r="F193" i="4"/>
  <c r="I193" i="4" s="1"/>
  <c r="H192" i="4"/>
  <c r="Q188" i="4" s="1"/>
  <c r="Q240" i="4" s="1"/>
  <c r="F192" i="4"/>
  <c r="I192" i="4" s="1"/>
  <c r="H191" i="4"/>
  <c r="F191" i="4"/>
  <c r="I191" i="4" s="1"/>
  <c r="H190" i="4"/>
  <c r="P188" i="4" s="1"/>
  <c r="F190" i="4"/>
  <c r="I189" i="4"/>
  <c r="H189" i="4"/>
  <c r="F189" i="4"/>
  <c r="R188" i="4"/>
  <c r="R240" i="4" s="1"/>
  <c r="O188" i="4"/>
  <c r="H188" i="4"/>
  <c r="F188" i="4"/>
  <c r="S185" i="4"/>
  <c r="J177" i="4"/>
  <c r="F177" i="4"/>
  <c r="K177" i="4" s="1"/>
  <c r="J176" i="4"/>
  <c r="F176" i="4"/>
  <c r="K176" i="4" s="1"/>
  <c r="U175" i="4"/>
  <c r="T175" i="4"/>
  <c r="J175" i="4"/>
  <c r="S175" i="4" s="1"/>
  <c r="F175" i="4"/>
  <c r="K175" i="4" s="1"/>
  <c r="H174" i="4"/>
  <c r="F174" i="4"/>
  <c r="I174" i="4" s="1"/>
  <c r="H173" i="4"/>
  <c r="F173" i="4"/>
  <c r="I173" i="4" s="1"/>
  <c r="H172" i="4"/>
  <c r="Q169" i="4" s="1"/>
  <c r="F172" i="4"/>
  <c r="I172" i="4" s="1"/>
  <c r="H171" i="4"/>
  <c r="F171" i="4"/>
  <c r="I171" i="4" s="1"/>
  <c r="H170" i="4"/>
  <c r="F170" i="4"/>
  <c r="I170" i="4" s="1"/>
  <c r="P169" i="4"/>
  <c r="O169" i="4"/>
  <c r="N169" i="4"/>
  <c r="I169" i="4"/>
  <c r="H169" i="4"/>
  <c r="F169" i="4"/>
  <c r="J168" i="4"/>
  <c r="F168" i="4"/>
  <c r="K168" i="4" s="1"/>
  <c r="J167" i="4"/>
  <c r="F167" i="4"/>
  <c r="K167" i="4" s="1"/>
  <c r="J166" i="4"/>
  <c r="F166" i="4"/>
  <c r="V165" i="4"/>
  <c r="U165" i="4"/>
  <c r="T165" i="4"/>
  <c r="S165" i="4"/>
  <c r="J165" i="4"/>
  <c r="F165" i="4"/>
  <c r="K165" i="4" s="1"/>
  <c r="L160" i="4"/>
  <c r="F160" i="4"/>
  <c r="M159" i="4"/>
  <c r="L159" i="4"/>
  <c r="F159" i="4"/>
  <c r="Z158" i="4"/>
  <c r="L158" i="4"/>
  <c r="F158" i="4"/>
  <c r="K156" i="4"/>
  <c r="J156" i="4"/>
  <c r="F156" i="4"/>
  <c r="J155" i="4"/>
  <c r="U153" i="4" s="1"/>
  <c r="F155" i="4"/>
  <c r="K154" i="4"/>
  <c r="J154" i="4"/>
  <c r="T153" i="4" s="1"/>
  <c r="F154" i="4"/>
  <c r="V153" i="4"/>
  <c r="S153" i="4"/>
  <c r="J153" i="4"/>
  <c r="F153" i="4"/>
  <c r="K153" i="4" s="1"/>
  <c r="L152" i="4"/>
  <c r="F152" i="4"/>
  <c r="L151" i="4"/>
  <c r="F151" i="4"/>
  <c r="M151" i="4" s="1"/>
  <c r="L150" i="4"/>
  <c r="F150" i="4"/>
  <c r="M149" i="4"/>
  <c r="L149" i="4"/>
  <c r="F149" i="4"/>
  <c r="Y148" i="4"/>
  <c r="X148" i="4"/>
  <c r="X185" i="4" s="1"/>
  <c r="L148" i="4"/>
  <c r="F148" i="4"/>
  <c r="H142" i="4"/>
  <c r="F142" i="4"/>
  <c r="I142" i="4" s="1"/>
  <c r="H141" i="4"/>
  <c r="F141" i="4"/>
  <c r="P140" i="4"/>
  <c r="H140" i="4"/>
  <c r="N140" i="4" s="1"/>
  <c r="F140" i="4"/>
  <c r="I140" i="4" s="1"/>
  <c r="J139" i="4"/>
  <c r="F139" i="4"/>
  <c r="J138" i="4"/>
  <c r="F138" i="4"/>
  <c r="J137" i="4"/>
  <c r="F137" i="4"/>
  <c r="K137" i="4" s="1"/>
  <c r="J136" i="4"/>
  <c r="U134" i="4" s="1"/>
  <c r="U185" i="4" s="1"/>
  <c r="F136" i="4"/>
  <c r="K135" i="4"/>
  <c r="J135" i="4"/>
  <c r="F135" i="4"/>
  <c r="S134" i="4"/>
  <c r="J134" i="4"/>
  <c r="F134" i="4"/>
  <c r="K134" i="4" s="1"/>
  <c r="H133" i="4"/>
  <c r="F133" i="4"/>
  <c r="I133" i="4" s="1"/>
  <c r="I132" i="4"/>
  <c r="H132" i="4"/>
  <c r="F132" i="4"/>
  <c r="H131" i="4"/>
  <c r="O130" i="4" s="1"/>
  <c r="F131" i="4"/>
  <c r="I131" i="4" s="1"/>
  <c r="Q130" i="4"/>
  <c r="Q185" i="4" s="1"/>
  <c r="Q241" i="4" s="1"/>
  <c r="P130" i="4"/>
  <c r="H130" i="4"/>
  <c r="F130" i="4"/>
  <c r="K118" i="4"/>
  <c r="J118" i="4"/>
  <c r="F118" i="4"/>
  <c r="J117" i="4"/>
  <c r="F117" i="4"/>
  <c r="U116" i="4"/>
  <c r="S116" i="4"/>
  <c r="J116" i="4"/>
  <c r="F116" i="4"/>
  <c r="K116" i="4" s="1"/>
  <c r="I115" i="4"/>
  <c r="H115" i="4"/>
  <c r="F115" i="4"/>
  <c r="H114" i="4"/>
  <c r="P109" i="4" s="1"/>
  <c r="F114" i="4"/>
  <c r="H113" i="4"/>
  <c r="F113" i="4"/>
  <c r="I113" i="4" s="1"/>
  <c r="I112" i="4"/>
  <c r="H112" i="4"/>
  <c r="F112" i="4"/>
  <c r="H111" i="4"/>
  <c r="I111" i="4" s="1"/>
  <c r="F111" i="4"/>
  <c r="H110" i="4"/>
  <c r="F110" i="4"/>
  <c r="I110" i="4" s="1"/>
  <c r="O109" i="4"/>
  <c r="N109" i="4"/>
  <c r="I109" i="4"/>
  <c r="H109" i="4"/>
  <c r="F109" i="4"/>
  <c r="L105" i="4"/>
  <c r="F105" i="4"/>
  <c r="L104" i="4"/>
  <c r="F104" i="4"/>
  <c r="M104" i="4" s="1"/>
  <c r="L103" i="4"/>
  <c r="Y102" i="4" s="1"/>
  <c r="F103" i="4"/>
  <c r="Z102" i="4"/>
  <c r="X102" i="4"/>
  <c r="L102" i="4"/>
  <c r="F102" i="4"/>
  <c r="M102" i="4" s="1"/>
  <c r="J100" i="4"/>
  <c r="F100" i="4"/>
  <c r="K100" i="4" s="1"/>
  <c r="J99" i="4"/>
  <c r="K99" i="4" s="1"/>
  <c r="F99" i="4"/>
  <c r="J98" i="4"/>
  <c r="F98" i="4"/>
  <c r="J97" i="4"/>
  <c r="F97" i="4"/>
  <c r="K97" i="4" s="1"/>
  <c r="J96" i="4"/>
  <c r="K96" i="4" s="1"/>
  <c r="F96" i="4"/>
  <c r="K95" i="4"/>
  <c r="J95" i="4"/>
  <c r="F95" i="4"/>
  <c r="J94" i="4"/>
  <c r="F94" i="4"/>
  <c r="V93" i="4"/>
  <c r="S93" i="4"/>
  <c r="J93" i="4"/>
  <c r="F93" i="4"/>
  <c r="K93" i="4" s="1"/>
  <c r="M92" i="4"/>
  <c r="L92" i="4"/>
  <c r="F92" i="4"/>
  <c r="L91" i="4"/>
  <c r="Z89" i="4" s="1"/>
  <c r="Z127" i="4" s="1"/>
  <c r="F91" i="4"/>
  <c r="M91" i="4" s="1"/>
  <c r="L90" i="4"/>
  <c r="Y89" i="4" s="1"/>
  <c r="F90" i="4"/>
  <c r="M90" i="4" s="1"/>
  <c r="X89" i="4"/>
  <c r="X127" i="4" s="1"/>
  <c r="L89" i="4"/>
  <c r="D125" i="4" s="1"/>
  <c r="F89" i="4"/>
  <c r="H85" i="4"/>
  <c r="Q82" i="4" s="1"/>
  <c r="F85" i="4"/>
  <c r="I85" i="4" s="1"/>
  <c r="H84" i="4"/>
  <c r="F84" i="4"/>
  <c r="I84" i="4" s="1"/>
  <c r="H83" i="4"/>
  <c r="O82" i="4" s="1"/>
  <c r="F83" i="4"/>
  <c r="I83" i="4" s="1"/>
  <c r="P82" i="4"/>
  <c r="H82" i="4"/>
  <c r="I82" i="4" s="1"/>
  <c r="F82" i="4"/>
  <c r="K79" i="4"/>
  <c r="J79" i="4"/>
  <c r="F79" i="4"/>
  <c r="J78" i="4"/>
  <c r="F78" i="4"/>
  <c r="K78" i="4" s="1"/>
  <c r="J77" i="4"/>
  <c r="F77" i="4"/>
  <c r="V76" i="4"/>
  <c r="V127" i="4" s="1"/>
  <c r="U76" i="4"/>
  <c r="J76" i="4"/>
  <c r="F76" i="4"/>
  <c r="I75" i="4"/>
  <c r="H75" i="4"/>
  <c r="F75" i="4"/>
  <c r="H74" i="4"/>
  <c r="Q71" i="4" s="1"/>
  <c r="Q127" i="4" s="1"/>
  <c r="S58" i="2" s="1"/>
  <c r="F74" i="4"/>
  <c r="H73" i="4"/>
  <c r="F73" i="4"/>
  <c r="I72" i="4"/>
  <c r="H72" i="4"/>
  <c r="F72" i="4"/>
  <c r="R71" i="4"/>
  <c r="R127" i="4" s="1"/>
  <c r="O71" i="4"/>
  <c r="N71" i="4"/>
  <c r="I71" i="4"/>
  <c r="H71" i="4"/>
  <c r="F71" i="4"/>
  <c r="D64" i="4"/>
  <c r="I60" i="4"/>
  <c r="H60" i="4"/>
  <c r="P58" i="4" s="1"/>
  <c r="F60" i="4"/>
  <c r="I59" i="4"/>
  <c r="H59" i="4"/>
  <c r="F59" i="4"/>
  <c r="O58" i="4"/>
  <c r="N58" i="4"/>
  <c r="H58" i="4"/>
  <c r="F58" i="4"/>
  <c r="I58" i="4" s="1"/>
  <c r="J56" i="4"/>
  <c r="F56" i="4"/>
  <c r="K56" i="4" s="1"/>
  <c r="J55" i="4"/>
  <c r="U53" i="4" s="1"/>
  <c r="F55" i="4"/>
  <c r="J54" i="4"/>
  <c r="K54" i="4" s="1"/>
  <c r="F54" i="4"/>
  <c r="V53" i="4"/>
  <c r="S53" i="4"/>
  <c r="K53" i="4"/>
  <c r="J53" i="4"/>
  <c r="F53" i="4"/>
  <c r="H52" i="4"/>
  <c r="F52" i="4"/>
  <c r="I51" i="4"/>
  <c r="H51" i="4"/>
  <c r="F51" i="4"/>
  <c r="I50" i="4"/>
  <c r="H50" i="4"/>
  <c r="F50" i="4"/>
  <c r="Q49" i="4"/>
  <c r="Q68" i="4" s="1"/>
  <c r="P49" i="4"/>
  <c r="O49" i="4"/>
  <c r="I49" i="4"/>
  <c r="H49" i="4"/>
  <c r="N49" i="4" s="1"/>
  <c r="F49" i="4"/>
  <c r="L44" i="4"/>
  <c r="F44" i="4"/>
  <c r="M44" i="4" s="1"/>
  <c r="L43" i="4"/>
  <c r="M43" i="4" s="1"/>
  <c r="F43" i="4"/>
  <c r="M42" i="4"/>
  <c r="L42" i="4"/>
  <c r="Z41" i="4" s="1"/>
  <c r="F42" i="4"/>
  <c r="AB41" i="4"/>
  <c r="AB68" i="4" s="1"/>
  <c r="AB241" i="4" s="1"/>
  <c r="L41" i="4"/>
  <c r="Y41" i="4" s="1"/>
  <c r="F41" i="4"/>
  <c r="M41" i="4" s="1"/>
  <c r="J39" i="4"/>
  <c r="F39" i="4"/>
  <c r="K39" i="4" s="1"/>
  <c r="J38" i="4"/>
  <c r="T31" i="4" s="1"/>
  <c r="F38" i="4"/>
  <c r="K38" i="4" s="1"/>
  <c r="J37" i="4"/>
  <c r="K37" i="4" s="1"/>
  <c r="F37" i="4"/>
  <c r="J36" i="4"/>
  <c r="F36" i="4"/>
  <c r="K36" i="4" s="1"/>
  <c r="J35" i="4"/>
  <c r="F35" i="4"/>
  <c r="K34" i="4"/>
  <c r="J34" i="4"/>
  <c r="F34" i="4"/>
  <c r="J33" i="4"/>
  <c r="F33" i="4"/>
  <c r="K32" i="4"/>
  <c r="J32" i="4"/>
  <c r="F32" i="4"/>
  <c r="S31" i="4"/>
  <c r="J31" i="4"/>
  <c r="F31" i="4"/>
  <c r="K31" i="4" s="1"/>
  <c r="L30" i="4"/>
  <c r="F30" i="4"/>
  <c r="M30" i="4" s="1"/>
  <c r="L29" i="4"/>
  <c r="F29" i="4"/>
  <c r="M29" i="4" s="1"/>
  <c r="L28" i="4"/>
  <c r="F28" i="4"/>
  <c r="AA27" i="4"/>
  <c r="Z27" i="4"/>
  <c r="Z68" i="4" s="1"/>
  <c r="X27" i="4"/>
  <c r="X68" i="4" s="1"/>
  <c r="L27" i="4"/>
  <c r="F27" i="4"/>
  <c r="M27" i="4" s="1"/>
  <c r="H23" i="4"/>
  <c r="F23" i="4"/>
  <c r="I23" i="4" s="1"/>
  <c r="H22" i="4"/>
  <c r="F22" i="4"/>
  <c r="I22" i="4" s="1"/>
  <c r="P21" i="4"/>
  <c r="O21" i="4"/>
  <c r="H21" i="4"/>
  <c r="N21" i="4" s="1"/>
  <c r="F21" i="4"/>
  <c r="J19" i="4"/>
  <c r="F19" i="4"/>
  <c r="K19" i="4" s="1"/>
  <c r="J18" i="4"/>
  <c r="F18" i="4"/>
  <c r="U17" i="4"/>
  <c r="J17" i="4"/>
  <c r="F17" i="4"/>
  <c r="H16" i="4"/>
  <c r="F16" i="4"/>
  <c r="I16" i="4" s="1"/>
  <c r="H15" i="4"/>
  <c r="F15" i="4"/>
  <c r="I15" i="4" s="1"/>
  <c r="I14" i="4"/>
  <c r="H14" i="4"/>
  <c r="F14" i="4"/>
  <c r="Q13" i="4"/>
  <c r="P13" i="4"/>
  <c r="P68" i="4" s="1"/>
  <c r="O13" i="4"/>
  <c r="O68" i="4" s="1"/>
  <c r="H13" i="4"/>
  <c r="F13" i="4"/>
  <c r="K12" i="4"/>
  <c r="J12" i="4"/>
  <c r="F12" i="4"/>
  <c r="J11" i="4"/>
  <c r="F11" i="4"/>
  <c r="K11" i="4" s="1"/>
  <c r="J10" i="4"/>
  <c r="F10" i="4"/>
  <c r="K10" i="4" s="1"/>
  <c r="V9" i="4"/>
  <c r="U9" i="4"/>
  <c r="T9" i="4"/>
  <c r="J9" i="4"/>
  <c r="D65" i="4" s="1"/>
  <c r="F9" i="4"/>
  <c r="AB231" i="3"/>
  <c r="W231" i="3"/>
  <c r="R231" i="3"/>
  <c r="K221" i="3"/>
  <c r="J221" i="3"/>
  <c r="F221" i="3"/>
  <c r="K220" i="3"/>
  <c r="J220" i="3"/>
  <c r="T219" i="3" s="1"/>
  <c r="F220" i="3"/>
  <c r="U219" i="3"/>
  <c r="S219" i="3"/>
  <c r="J219" i="3"/>
  <c r="F219" i="3"/>
  <c r="K219" i="3" s="1"/>
  <c r="I218" i="3"/>
  <c r="H218" i="3"/>
  <c r="F218" i="3"/>
  <c r="H217" i="3"/>
  <c r="F217" i="3"/>
  <c r="I217" i="3" s="1"/>
  <c r="H216" i="3"/>
  <c r="O215" i="3" s="1"/>
  <c r="F216" i="3"/>
  <c r="Q215" i="3"/>
  <c r="Q231" i="3" s="1"/>
  <c r="P215" i="3"/>
  <c r="N215" i="3"/>
  <c r="H215" i="3"/>
  <c r="F215" i="3"/>
  <c r="I215" i="3" s="1"/>
  <c r="J210" i="3"/>
  <c r="U208" i="3" s="1"/>
  <c r="F210" i="3"/>
  <c r="K210" i="3" s="1"/>
  <c r="J209" i="3"/>
  <c r="T208" i="3" s="1"/>
  <c r="F209" i="3"/>
  <c r="K208" i="3"/>
  <c r="J208" i="3"/>
  <c r="S208" i="3" s="1"/>
  <c r="F208" i="3"/>
  <c r="L207" i="3"/>
  <c r="F207" i="3"/>
  <c r="L206" i="3"/>
  <c r="F206" i="3"/>
  <c r="M206" i="3" s="1"/>
  <c r="L205" i="3"/>
  <c r="F205" i="3"/>
  <c r="M205" i="3" s="1"/>
  <c r="M204" i="3"/>
  <c r="L204" i="3"/>
  <c r="F204" i="3"/>
  <c r="Z203" i="3"/>
  <c r="Z231" i="3" s="1"/>
  <c r="Y203" i="3"/>
  <c r="Y231" i="3" s="1"/>
  <c r="L203" i="3"/>
  <c r="F203" i="3"/>
  <c r="K202" i="3"/>
  <c r="J202" i="3"/>
  <c r="V198" i="3" s="1"/>
  <c r="V231" i="3" s="1"/>
  <c r="F202" i="3"/>
  <c r="K201" i="3"/>
  <c r="J201" i="3"/>
  <c r="F201" i="3"/>
  <c r="K200" i="3"/>
  <c r="J200" i="3"/>
  <c r="F200" i="3"/>
  <c r="J199" i="3"/>
  <c r="T198" i="3" s="1"/>
  <c r="F199" i="3"/>
  <c r="K199" i="3" s="1"/>
  <c r="U198" i="3"/>
  <c r="J198" i="3"/>
  <c r="F198" i="3"/>
  <c r="H194" i="3"/>
  <c r="F194" i="3"/>
  <c r="I194" i="3" s="1"/>
  <c r="H193" i="3"/>
  <c r="F193" i="3"/>
  <c r="I193" i="3" s="1"/>
  <c r="I192" i="3"/>
  <c r="H192" i="3"/>
  <c r="O191" i="3" s="1"/>
  <c r="F192" i="3"/>
  <c r="Q191" i="3"/>
  <c r="P191" i="3"/>
  <c r="H191" i="3"/>
  <c r="N191" i="3" s="1"/>
  <c r="F191" i="3"/>
  <c r="I191" i="3" s="1"/>
  <c r="K188" i="3"/>
  <c r="J188" i="3"/>
  <c r="F188" i="3"/>
  <c r="K187" i="3"/>
  <c r="J187" i="3"/>
  <c r="F187" i="3"/>
  <c r="J186" i="3"/>
  <c r="F186" i="3"/>
  <c r="V185" i="3"/>
  <c r="U185" i="3"/>
  <c r="U231" i="3" s="1"/>
  <c r="J185" i="3"/>
  <c r="F185" i="3"/>
  <c r="K185" i="3" s="1"/>
  <c r="I184" i="3"/>
  <c r="H184" i="3"/>
  <c r="F184" i="3"/>
  <c r="I183" i="3"/>
  <c r="H183" i="3"/>
  <c r="F183" i="3"/>
  <c r="H182" i="3"/>
  <c r="P180" i="3" s="1"/>
  <c r="P231" i="3" s="1"/>
  <c r="F182" i="3"/>
  <c r="I182" i="3" s="1"/>
  <c r="H181" i="3"/>
  <c r="O180" i="3" s="1"/>
  <c r="F181" i="3"/>
  <c r="Q180" i="3"/>
  <c r="N180" i="3"/>
  <c r="I180" i="3"/>
  <c r="H180" i="3"/>
  <c r="H231" i="3" s="1"/>
  <c r="F180" i="3"/>
  <c r="AB177" i="3"/>
  <c r="W177" i="3"/>
  <c r="R177" i="3"/>
  <c r="R232" i="3" s="1"/>
  <c r="K169" i="3"/>
  <c r="J169" i="3"/>
  <c r="F169" i="3"/>
  <c r="J168" i="3"/>
  <c r="F168" i="3"/>
  <c r="K168" i="3" s="1"/>
  <c r="T167" i="3"/>
  <c r="S167" i="3"/>
  <c r="K167" i="3"/>
  <c r="J167" i="3"/>
  <c r="F167" i="3"/>
  <c r="H166" i="3"/>
  <c r="F166" i="3"/>
  <c r="I166" i="3" s="1"/>
  <c r="H165" i="3"/>
  <c r="P163" i="3" s="1"/>
  <c r="F165" i="3"/>
  <c r="I165" i="3" s="1"/>
  <c r="H164" i="3"/>
  <c r="O163" i="3" s="1"/>
  <c r="F164" i="3"/>
  <c r="N163" i="3"/>
  <c r="I163" i="3"/>
  <c r="H163" i="3"/>
  <c r="F163" i="3"/>
  <c r="K162" i="3"/>
  <c r="J162" i="3"/>
  <c r="F162" i="3"/>
  <c r="J161" i="3"/>
  <c r="U159" i="3" s="1"/>
  <c r="F161" i="3"/>
  <c r="K161" i="3" s="1"/>
  <c r="J160" i="3"/>
  <c r="F160" i="3"/>
  <c r="K160" i="3" s="1"/>
  <c r="V159" i="3"/>
  <c r="T159" i="3"/>
  <c r="K159" i="3"/>
  <c r="J159" i="3"/>
  <c r="S159" i="3" s="1"/>
  <c r="F159" i="3"/>
  <c r="L154" i="3"/>
  <c r="F154" i="3"/>
  <c r="L153" i="3"/>
  <c r="Z152" i="3" s="1"/>
  <c r="F153" i="3"/>
  <c r="M153" i="3" s="1"/>
  <c r="Y152" i="3"/>
  <c r="M152" i="3"/>
  <c r="L152" i="3"/>
  <c r="F152" i="3"/>
  <c r="J150" i="3"/>
  <c r="F150" i="3"/>
  <c r="K150" i="3" s="1"/>
  <c r="J149" i="3"/>
  <c r="F149" i="3"/>
  <c r="J148" i="3"/>
  <c r="F148" i="3"/>
  <c r="K148" i="3" s="1"/>
  <c r="K147" i="3"/>
  <c r="J147" i="3"/>
  <c r="F147" i="3"/>
  <c r="K146" i="3"/>
  <c r="J146" i="3"/>
  <c r="F146" i="3"/>
  <c r="J145" i="3"/>
  <c r="F145" i="3"/>
  <c r="J144" i="3"/>
  <c r="V140" i="3" s="1"/>
  <c r="F144" i="3"/>
  <c r="K144" i="3" s="1"/>
  <c r="J143" i="3"/>
  <c r="F143" i="3"/>
  <c r="K143" i="3" s="1"/>
  <c r="K142" i="3"/>
  <c r="J142" i="3"/>
  <c r="F142" i="3"/>
  <c r="J141" i="3"/>
  <c r="F141" i="3"/>
  <c r="K141" i="3" s="1"/>
  <c r="T140" i="3"/>
  <c r="T177" i="3" s="1"/>
  <c r="AA27" i="2" s="1"/>
  <c r="S140" i="3"/>
  <c r="J140" i="3"/>
  <c r="F140" i="3"/>
  <c r="K140" i="3" s="1"/>
  <c r="L139" i="3"/>
  <c r="F139" i="3"/>
  <c r="M139" i="3" s="1"/>
  <c r="M138" i="3"/>
  <c r="L138" i="3"/>
  <c r="Z136" i="3" s="1"/>
  <c r="Z177" i="3" s="1"/>
  <c r="F138" i="3"/>
  <c r="L137" i="3"/>
  <c r="D175" i="3" s="1"/>
  <c r="F137" i="3"/>
  <c r="M137" i="3" s="1"/>
  <c r="Y136" i="3"/>
  <c r="Y177" i="3" s="1"/>
  <c r="AH27" i="2" s="1"/>
  <c r="X136" i="3"/>
  <c r="X177" i="3" s="1"/>
  <c r="M136" i="3"/>
  <c r="L136" i="3"/>
  <c r="L177" i="3" s="1"/>
  <c r="F136" i="3"/>
  <c r="I132" i="3"/>
  <c r="H132" i="3"/>
  <c r="P130" i="3" s="1"/>
  <c r="F132" i="3"/>
  <c r="H131" i="3"/>
  <c r="F131" i="3"/>
  <c r="N130" i="3"/>
  <c r="H130" i="3"/>
  <c r="F130" i="3"/>
  <c r="I130" i="3" s="1"/>
  <c r="K127" i="3"/>
  <c r="J127" i="3"/>
  <c r="F127" i="3"/>
  <c r="J126" i="3"/>
  <c r="U124" i="3" s="1"/>
  <c r="F126" i="3"/>
  <c r="K126" i="3" s="1"/>
  <c r="J125" i="3"/>
  <c r="T124" i="3" s="1"/>
  <c r="F125" i="3"/>
  <c r="K125" i="3" s="1"/>
  <c r="V124" i="3"/>
  <c r="S124" i="3"/>
  <c r="J124" i="3"/>
  <c r="F124" i="3"/>
  <c r="K124" i="3" s="1"/>
  <c r="I123" i="3"/>
  <c r="H123" i="3"/>
  <c r="F123" i="3"/>
  <c r="H122" i="3"/>
  <c r="P120" i="3" s="1"/>
  <c r="P177" i="3" s="1"/>
  <c r="F122" i="3"/>
  <c r="I122" i="3" s="1"/>
  <c r="H121" i="3"/>
  <c r="F121" i="3"/>
  <c r="I121" i="3" s="1"/>
  <c r="Q120" i="3"/>
  <c r="Q177" i="3" s="1"/>
  <c r="T29" i="2" s="1"/>
  <c r="N120" i="3"/>
  <c r="N177" i="3" s="1"/>
  <c r="H120" i="3"/>
  <c r="F120" i="3"/>
  <c r="I120" i="3" s="1"/>
  <c r="AB117" i="3"/>
  <c r="AB232" i="3" s="1"/>
  <c r="AJ30" i="2" s="1"/>
  <c r="AA117" i="3"/>
  <c r="W117" i="3"/>
  <c r="R117" i="3"/>
  <c r="L117" i="3"/>
  <c r="H110" i="3"/>
  <c r="F110" i="3"/>
  <c r="I110" i="3" s="1"/>
  <c r="I109" i="3"/>
  <c r="H109" i="3"/>
  <c r="F109" i="3"/>
  <c r="P108" i="3"/>
  <c r="O108" i="3"/>
  <c r="H108" i="3"/>
  <c r="N108" i="3" s="1"/>
  <c r="F108" i="3"/>
  <c r="I108" i="3" s="1"/>
  <c r="K105" i="3"/>
  <c r="J105" i="3"/>
  <c r="F105" i="3"/>
  <c r="K104" i="3"/>
  <c r="J104" i="3"/>
  <c r="F104" i="3"/>
  <c r="J103" i="3"/>
  <c r="K103" i="3" s="1"/>
  <c r="F103" i="3"/>
  <c r="J102" i="3"/>
  <c r="F102" i="3"/>
  <c r="K102" i="3" s="1"/>
  <c r="J101" i="3"/>
  <c r="F101" i="3"/>
  <c r="K101" i="3" s="1"/>
  <c r="K100" i="3"/>
  <c r="J100" i="3"/>
  <c r="F100" i="3"/>
  <c r="J99" i="3"/>
  <c r="F99" i="3"/>
  <c r="K99" i="3" s="1"/>
  <c r="J98" i="3"/>
  <c r="T97" i="3" s="1"/>
  <c r="F98" i="3"/>
  <c r="K98" i="3" s="1"/>
  <c r="V97" i="3"/>
  <c r="S97" i="3"/>
  <c r="J97" i="3"/>
  <c r="F97" i="3"/>
  <c r="K97" i="3" s="1"/>
  <c r="I96" i="3"/>
  <c r="H96" i="3"/>
  <c r="F96" i="3"/>
  <c r="H95" i="3"/>
  <c r="P93" i="3" s="1"/>
  <c r="F95" i="3"/>
  <c r="I95" i="3" s="1"/>
  <c r="H94" i="3"/>
  <c r="O93" i="3" s="1"/>
  <c r="F94" i="3"/>
  <c r="I94" i="3" s="1"/>
  <c r="I93" i="3"/>
  <c r="H93" i="3"/>
  <c r="N93" i="3" s="1"/>
  <c r="F93" i="3"/>
  <c r="L89" i="3"/>
  <c r="M89" i="3" s="1"/>
  <c r="F89" i="3"/>
  <c r="L88" i="3"/>
  <c r="F88" i="3"/>
  <c r="M88" i="3" s="1"/>
  <c r="L87" i="3"/>
  <c r="F87" i="3"/>
  <c r="M87" i="3" s="1"/>
  <c r="Y86" i="3"/>
  <c r="L86" i="3"/>
  <c r="X86" i="3" s="1"/>
  <c r="F86" i="3"/>
  <c r="M86" i="3" s="1"/>
  <c r="J84" i="3"/>
  <c r="U82" i="3" s="1"/>
  <c r="F84" i="3"/>
  <c r="K84" i="3" s="1"/>
  <c r="K83" i="3"/>
  <c r="J83" i="3"/>
  <c r="F83" i="3"/>
  <c r="T82" i="3"/>
  <c r="J82" i="3"/>
  <c r="F82" i="3"/>
  <c r="L81" i="3"/>
  <c r="F81" i="3"/>
  <c r="M81" i="3" s="1"/>
  <c r="L80" i="3"/>
  <c r="F80" i="3"/>
  <c r="M80" i="3" s="1"/>
  <c r="Z79" i="3"/>
  <c r="Y79" i="3"/>
  <c r="Y117" i="3" s="1"/>
  <c r="L79" i="3"/>
  <c r="X79" i="3" s="1"/>
  <c r="X117" i="3" s="1"/>
  <c r="F79" i="3"/>
  <c r="M79" i="3" s="1"/>
  <c r="H75" i="3"/>
  <c r="P73" i="3" s="1"/>
  <c r="F75" i="3"/>
  <c r="I75" i="3" s="1"/>
  <c r="I74" i="3"/>
  <c r="H74" i="3"/>
  <c r="F74" i="3"/>
  <c r="O73" i="3"/>
  <c r="H73" i="3"/>
  <c r="F73" i="3"/>
  <c r="J70" i="3"/>
  <c r="F70" i="3"/>
  <c r="K70" i="3" s="1"/>
  <c r="J69" i="3"/>
  <c r="F69" i="3"/>
  <c r="K69" i="3" s="1"/>
  <c r="K68" i="3"/>
  <c r="J68" i="3"/>
  <c r="T67" i="3" s="1"/>
  <c r="T117" i="3" s="1"/>
  <c r="Z27" i="2" s="1"/>
  <c r="F68" i="3"/>
  <c r="V67" i="3"/>
  <c r="V117" i="3" s="1"/>
  <c r="U67" i="3"/>
  <c r="J67" i="3"/>
  <c r="F67" i="3"/>
  <c r="H66" i="3"/>
  <c r="F66" i="3"/>
  <c r="I66" i="3" s="1"/>
  <c r="H65" i="3"/>
  <c r="F65" i="3"/>
  <c r="I65" i="3" s="1"/>
  <c r="I64" i="3"/>
  <c r="H64" i="3"/>
  <c r="O63" i="3" s="1"/>
  <c r="F64" i="3"/>
  <c r="Q63" i="3"/>
  <c r="Q117" i="3" s="1"/>
  <c r="S29" i="2" s="1"/>
  <c r="P63" i="3"/>
  <c r="H63" i="3"/>
  <c r="F63" i="3"/>
  <c r="AB60" i="3"/>
  <c r="W60" i="3"/>
  <c r="V60" i="3"/>
  <c r="R60" i="3"/>
  <c r="Q60" i="3"/>
  <c r="I52" i="3"/>
  <c r="H52" i="3"/>
  <c r="F52" i="3"/>
  <c r="H51" i="3"/>
  <c r="F51" i="3"/>
  <c r="I51" i="3" s="1"/>
  <c r="H50" i="3"/>
  <c r="F50" i="3"/>
  <c r="I50" i="3" s="1"/>
  <c r="P49" i="3"/>
  <c r="O49" i="3"/>
  <c r="H49" i="3"/>
  <c r="N49" i="3" s="1"/>
  <c r="F49" i="3"/>
  <c r="I49" i="3" s="1"/>
  <c r="J47" i="3"/>
  <c r="F47" i="3"/>
  <c r="K46" i="3"/>
  <c r="J46" i="3"/>
  <c r="F46" i="3"/>
  <c r="K45" i="3"/>
  <c r="J45" i="3"/>
  <c r="F45" i="3"/>
  <c r="K44" i="3"/>
  <c r="J44" i="3"/>
  <c r="F44" i="3"/>
  <c r="J43" i="3"/>
  <c r="F43" i="3"/>
  <c r="K43" i="3" s="1"/>
  <c r="J42" i="3"/>
  <c r="F42" i="3"/>
  <c r="K42" i="3" s="1"/>
  <c r="K41" i="3"/>
  <c r="J41" i="3"/>
  <c r="F41" i="3"/>
  <c r="J40" i="3"/>
  <c r="F40" i="3"/>
  <c r="K40" i="3" s="1"/>
  <c r="J39" i="3"/>
  <c r="T37" i="3" s="1"/>
  <c r="F39" i="3"/>
  <c r="K39" i="3" s="1"/>
  <c r="K38" i="3"/>
  <c r="J38" i="3"/>
  <c r="F38" i="3"/>
  <c r="U37" i="3"/>
  <c r="J37" i="3"/>
  <c r="F37" i="3"/>
  <c r="L32" i="3"/>
  <c r="F32" i="3"/>
  <c r="M32" i="3" s="1"/>
  <c r="L31" i="3"/>
  <c r="F31" i="3"/>
  <c r="M31" i="3" s="1"/>
  <c r="M30" i="3"/>
  <c r="L30" i="3"/>
  <c r="Y29" i="3" s="1"/>
  <c r="F30" i="3"/>
  <c r="AA29" i="3"/>
  <c r="AA60" i="3" s="1"/>
  <c r="Z29" i="3"/>
  <c r="L29" i="3"/>
  <c r="X29" i="3" s="1"/>
  <c r="F29" i="3"/>
  <c r="L26" i="3"/>
  <c r="F26" i="3"/>
  <c r="M26" i="3" s="1"/>
  <c r="L25" i="3"/>
  <c r="F25" i="3"/>
  <c r="M25" i="3" s="1"/>
  <c r="M24" i="3"/>
  <c r="L24" i="3"/>
  <c r="F24" i="3"/>
  <c r="Z23" i="3"/>
  <c r="Z60" i="3" s="1"/>
  <c r="AF28" i="2" s="1"/>
  <c r="Y23" i="3"/>
  <c r="Y60" i="3" s="1"/>
  <c r="L23" i="3"/>
  <c r="F23" i="3"/>
  <c r="M23" i="3" s="1"/>
  <c r="K18" i="3"/>
  <c r="J18" i="3"/>
  <c r="F18" i="3"/>
  <c r="K17" i="3"/>
  <c r="J17" i="3"/>
  <c r="F17" i="3"/>
  <c r="U16" i="3"/>
  <c r="T16" i="3"/>
  <c r="S16" i="3"/>
  <c r="J16" i="3"/>
  <c r="F16" i="3"/>
  <c r="K16" i="3" s="1"/>
  <c r="H15" i="3"/>
  <c r="F15" i="3"/>
  <c r="I15" i="3" s="1"/>
  <c r="I14" i="3"/>
  <c r="H14" i="3"/>
  <c r="F14" i="3"/>
  <c r="P13" i="3"/>
  <c r="P60" i="3" s="1"/>
  <c r="O13" i="3"/>
  <c r="O60" i="3" s="1"/>
  <c r="R27" i="2" s="1"/>
  <c r="H13" i="3"/>
  <c r="F13" i="3"/>
  <c r="I13" i="3" s="1"/>
  <c r="K12" i="3"/>
  <c r="J12" i="3"/>
  <c r="F12" i="3"/>
  <c r="K11" i="3"/>
  <c r="J11" i="3"/>
  <c r="U9" i="3" s="1"/>
  <c r="U60" i="3" s="1"/>
  <c r="F11" i="3"/>
  <c r="J10" i="3"/>
  <c r="F10" i="3"/>
  <c r="S9" i="3"/>
  <c r="J9" i="3"/>
  <c r="F9" i="3"/>
  <c r="K9" i="3" s="1"/>
  <c r="AJ88" i="2"/>
  <c r="AI88" i="2"/>
  <c r="AH88" i="2"/>
  <c r="AG88" i="2"/>
  <c r="AF88" i="2"/>
  <c r="AC88" i="2"/>
  <c r="AB88" i="2"/>
  <c r="AA88" i="2"/>
  <c r="Z88" i="2"/>
  <c r="Y88" i="2"/>
  <c r="V88" i="2"/>
  <c r="U88" i="2"/>
  <c r="T88" i="2"/>
  <c r="S88" i="2"/>
  <c r="R88" i="2"/>
  <c r="AI87" i="2"/>
  <c r="AH87" i="2"/>
  <c r="AG87" i="2"/>
  <c r="AF87" i="2"/>
  <c r="AB87" i="2"/>
  <c r="Z87" i="2"/>
  <c r="Y87" i="2"/>
  <c r="U87" i="2"/>
  <c r="T87" i="2"/>
  <c r="S87" i="2"/>
  <c r="R87" i="2"/>
  <c r="AI86" i="2"/>
  <c r="AB86" i="2"/>
  <c r="AA86" i="2"/>
  <c r="U86" i="2"/>
  <c r="D86" i="2"/>
  <c r="AH85" i="2"/>
  <c r="AF85" i="2"/>
  <c r="U85" i="2"/>
  <c r="T85" i="2"/>
  <c r="R85" i="2"/>
  <c r="AI84" i="2"/>
  <c r="AG84" i="2"/>
  <c r="AB84" i="2"/>
  <c r="U84" i="2"/>
  <c r="T84" i="2"/>
  <c r="R84" i="2"/>
  <c r="C84" i="2"/>
  <c r="AJ59" i="2"/>
  <c r="AI59" i="2"/>
  <c r="AH59" i="2"/>
  <c r="AG59" i="2"/>
  <c r="AF59" i="2"/>
  <c r="AC59" i="2"/>
  <c r="AB59" i="2"/>
  <c r="AA59" i="2"/>
  <c r="Z59" i="2"/>
  <c r="Y59" i="2"/>
  <c r="U59" i="2"/>
  <c r="T59" i="2"/>
  <c r="S59" i="2"/>
  <c r="R59" i="2"/>
  <c r="AI58" i="2"/>
  <c r="AB58" i="2"/>
  <c r="Z58" i="2"/>
  <c r="V58" i="2"/>
  <c r="U58" i="2"/>
  <c r="T58" i="2"/>
  <c r="R58" i="2"/>
  <c r="AG57" i="2"/>
  <c r="AF57" i="2"/>
  <c r="AB57" i="2"/>
  <c r="AA57" i="2"/>
  <c r="R57" i="2"/>
  <c r="AI56" i="2"/>
  <c r="AB56" i="2"/>
  <c r="R56" i="2"/>
  <c r="AI55" i="2"/>
  <c r="AH55" i="2"/>
  <c r="AG55" i="2"/>
  <c r="AF55" i="2"/>
  <c r="AA55" i="2"/>
  <c r="AI30" i="2"/>
  <c r="AH30" i="2"/>
  <c r="AG30" i="2"/>
  <c r="AF30" i="2"/>
  <c r="AB30" i="2"/>
  <c r="AA30" i="2"/>
  <c r="Z30" i="2"/>
  <c r="Y30" i="2"/>
  <c r="V30" i="2"/>
  <c r="U30" i="2"/>
  <c r="T30" i="2"/>
  <c r="S30" i="2"/>
  <c r="R30" i="2"/>
  <c r="AG29" i="2"/>
  <c r="AF29" i="2"/>
  <c r="AB29" i="2"/>
  <c r="Z29" i="2"/>
  <c r="Y29" i="2"/>
  <c r="U29" i="2"/>
  <c r="R29" i="2"/>
  <c r="C29" i="2"/>
  <c r="AI28" i="2"/>
  <c r="AH28" i="2"/>
  <c r="AB28" i="2"/>
  <c r="Y28" i="2"/>
  <c r="T28" i="2"/>
  <c r="R28" i="2"/>
  <c r="E28" i="2"/>
  <c r="AI27" i="2"/>
  <c r="AG27" i="2"/>
  <c r="AF27" i="2"/>
  <c r="E27" i="2"/>
  <c r="AH26" i="2"/>
  <c r="AG26" i="2"/>
  <c r="T26" i="2"/>
  <c r="AQ1" i="2"/>
  <c r="C6" i="1"/>
  <c r="T31" i="2" l="1"/>
  <c r="AH31" i="2"/>
  <c r="T9" i="3"/>
  <c r="T60" i="3" s="1"/>
  <c r="Y27" i="2" s="1"/>
  <c r="J60" i="3"/>
  <c r="D26" i="2" s="1"/>
  <c r="D57" i="3"/>
  <c r="J117" i="3"/>
  <c r="D27" i="2" s="1"/>
  <c r="D114" i="3"/>
  <c r="S67" i="3"/>
  <c r="S117" i="3" s="1"/>
  <c r="Z26" i="2" s="1"/>
  <c r="K67" i="3"/>
  <c r="R89" i="2"/>
  <c r="K10" i="3"/>
  <c r="N13" i="3"/>
  <c r="N60" i="3" s="1"/>
  <c r="R26" i="2" s="1"/>
  <c r="R31" i="2" s="1"/>
  <c r="AM26" i="2" s="1"/>
  <c r="H60" i="3"/>
  <c r="C26" i="2" s="1"/>
  <c r="F26" i="2" s="1"/>
  <c r="D56" i="3"/>
  <c r="M29" i="3"/>
  <c r="O117" i="3"/>
  <c r="S27" i="2" s="1"/>
  <c r="AA152" i="3"/>
  <c r="AA177" i="3" s="1"/>
  <c r="AH29" i="2" s="1"/>
  <c r="M154" i="3"/>
  <c r="M117" i="3"/>
  <c r="I27" i="2" s="1"/>
  <c r="O27" i="2" s="1"/>
  <c r="F115" i="3"/>
  <c r="H177" i="3"/>
  <c r="C28" i="2" s="1"/>
  <c r="N73" i="3"/>
  <c r="I73" i="3"/>
  <c r="S82" i="3"/>
  <c r="K82" i="3"/>
  <c r="T185" i="3"/>
  <c r="T231" i="3" s="1"/>
  <c r="K186" i="3"/>
  <c r="F228" i="3" s="1"/>
  <c r="Q232" i="3"/>
  <c r="V29" i="2" s="1"/>
  <c r="P185" i="4"/>
  <c r="T57" i="2" s="1"/>
  <c r="O130" i="3"/>
  <c r="I131" i="3"/>
  <c r="I177" i="3" s="1"/>
  <c r="G28" i="2" s="1"/>
  <c r="I60" i="3"/>
  <c r="G26" i="2" s="1"/>
  <c r="F56" i="3"/>
  <c r="U89" i="2"/>
  <c r="M60" i="3"/>
  <c r="I26" i="2" s="1"/>
  <c r="F58" i="3"/>
  <c r="S37" i="3"/>
  <c r="AA203" i="3"/>
  <c r="AA231" i="3" s="1"/>
  <c r="M207" i="3"/>
  <c r="Z128" i="5"/>
  <c r="Z149" i="5" s="1"/>
  <c r="AH86" i="2" s="1"/>
  <c r="M130" i="5"/>
  <c r="L60" i="3"/>
  <c r="E26" i="2" s="1"/>
  <c r="D58" i="3"/>
  <c r="X23" i="3"/>
  <c r="X60" i="3" s="1"/>
  <c r="AF26" i="2" s="1"/>
  <c r="AF31" i="2" s="1"/>
  <c r="K37" i="3"/>
  <c r="K60" i="3" s="1"/>
  <c r="H26" i="2" s="1"/>
  <c r="H117" i="3"/>
  <c r="C27" i="2" s="1"/>
  <c r="F27" i="2" s="1"/>
  <c r="D113" i="3"/>
  <c r="N63" i="3"/>
  <c r="N117" i="3" s="1"/>
  <c r="S26" i="2" s="1"/>
  <c r="I63" i="3"/>
  <c r="Z86" i="3"/>
  <c r="Z117" i="3" s="1"/>
  <c r="U97" i="3"/>
  <c r="U117" i="3" s="1"/>
  <c r="Z28" i="2" s="1"/>
  <c r="F175" i="3"/>
  <c r="K145" i="3"/>
  <c r="K177" i="3" s="1"/>
  <c r="H28" i="2" s="1"/>
  <c r="N28" i="2" s="1"/>
  <c r="U140" i="3"/>
  <c r="U177" i="3" s="1"/>
  <c r="O231" i="3"/>
  <c r="Y232" i="3"/>
  <c r="AJ27" i="2" s="1"/>
  <c r="O185" i="4"/>
  <c r="T56" i="2" s="1"/>
  <c r="V176" i="5"/>
  <c r="AC87" i="2" s="1"/>
  <c r="AA87" i="2"/>
  <c r="U28" i="2"/>
  <c r="S60" i="3"/>
  <c r="Y26" i="2" s="1"/>
  <c r="Y31" i="2" s="1"/>
  <c r="K47" i="3"/>
  <c r="P117" i="3"/>
  <c r="S28" i="2" s="1"/>
  <c r="D115" i="3"/>
  <c r="S198" i="3"/>
  <c r="K198" i="3"/>
  <c r="K44" i="5"/>
  <c r="S44" i="5"/>
  <c r="D173" i="3"/>
  <c r="J177" i="3"/>
  <c r="D28" i="2" s="1"/>
  <c r="L231" i="3"/>
  <c r="D229" i="3"/>
  <c r="X203" i="3"/>
  <c r="X231" i="3" s="1"/>
  <c r="U31" i="4"/>
  <c r="K33" i="4"/>
  <c r="AA148" i="4"/>
  <c r="M152" i="4"/>
  <c r="X241" i="4"/>
  <c r="AJ55" i="2" s="1"/>
  <c r="K14" i="5"/>
  <c r="T13" i="5"/>
  <c r="N67" i="5"/>
  <c r="N107" i="5" s="1"/>
  <c r="I67" i="5"/>
  <c r="K149" i="3"/>
  <c r="N231" i="3"/>
  <c r="S185" i="3"/>
  <c r="S231" i="3" s="1"/>
  <c r="J231" i="3"/>
  <c r="D228" i="3"/>
  <c r="M203" i="3"/>
  <c r="I216" i="3"/>
  <c r="H68" i="4"/>
  <c r="C55" i="2" s="1"/>
  <c r="N13" i="4"/>
  <c r="N68" i="4" s="1"/>
  <c r="R55" i="2" s="1"/>
  <c r="R60" i="2" s="1"/>
  <c r="I13" i="4"/>
  <c r="T17" i="4"/>
  <c r="K18" i="4"/>
  <c r="K55" i="4"/>
  <c r="D123" i="4"/>
  <c r="D126" i="4" s="1"/>
  <c r="S76" i="4"/>
  <c r="S127" i="4" s="1"/>
  <c r="Z55" i="2" s="1"/>
  <c r="K76" i="4"/>
  <c r="D124" i="4"/>
  <c r="Y127" i="4"/>
  <c r="AG56" i="2" s="1"/>
  <c r="AG60" i="2" s="1"/>
  <c r="O140" i="4"/>
  <c r="I141" i="4"/>
  <c r="P58" i="5"/>
  <c r="P107" i="5" s="1"/>
  <c r="S86" i="2" s="1"/>
  <c r="I60" i="5"/>
  <c r="T62" i="5"/>
  <c r="K63" i="5"/>
  <c r="L149" i="5"/>
  <c r="E86" i="2" s="1"/>
  <c r="X128" i="5"/>
  <c r="X149" i="5" s="1"/>
  <c r="AH84" i="2" s="1"/>
  <c r="AH89" i="2" s="1"/>
  <c r="M128" i="5"/>
  <c r="D147" i="5"/>
  <c r="D174" i="3"/>
  <c r="M177" i="3"/>
  <c r="I28" i="2" s="1"/>
  <c r="O28" i="2" s="1"/>
  <c r="AA41" i="4"/>
  <c r="AA68" i="4" s="1"/>
  <c r="AF58" i="2" s="1"/>
  <c r="I73" i="4"/>
  <c r="P71" i="4"/>
  <c r="P127" i="4" s="1"/>
  <c r="S57" i="2" s="1"/>
  <c r="H240" i="4"/>
  <c r="D236" i="4"/>
  <c r="N188" i="4"/>
  <c r="N240" i="4" s="1"/>
  <c r="I188" i="4"/>
  <c r="S240" i="4"/>
  <c r="S228" i="4"/>
  <c r="K228" i="4"/>
  <c r="Z107" i="5"/>
  <c r="AG86" i="2" s="1"/>
  <c r="Z82" i="5"/>
  <c r="M84" i="5"/>
  <c r="Z176" i="5"/>
  <c r="AJ86" i="2" s="1"/>
  <c r="S177" i="3"/>
  <c r="AA26" i="2" s="1"/>
  <c r="Y27" i="4"/>
  <c r="Y68" i="4" s="1"/>
  <c r="AF56" i="2" s="1"/>
  <c r="AF60" i="2" s="1"/>
  <c r="M28" i="4"/>
  <c r="M68" i="4" s="1"/>
  <c r="I55" i="2" s="1"/>
  <c r="L68" i="4"/>
  <c r="E55" i="2" s="1"/>
  <c r="N127" i="4"/>
  <c r="S55" i="2" s="1"/>
  <c r="S60" i="2" s="1"/>
  <c r="I114" i="4"/>
  <c r="H127" i="4"/>
  <c r="C56" i="2" s="1"/>
  <c r="N130" i="4"/>
  <c r="N185" i="4" s="1"/>
  <c r="T55" i="2" s="1"/>
  <c r="H185" i="4"/>
  <c r="C57" i="2" s="1"/>
  <c r="J185" i="4"/>
  <c r="D57" i="2" s="1"/>
  <c r="D181" i="4"/>
  <c r="K216" i="4"/>
  <c r="K240" i="4" s="1"/>
  <c r="O224" i="4"/>
  <c r="I225" i="4"/>
  <c r="D103" i="5"/>
  <c r="H107" i="5"/>
  <c r="C85" i="2" s="1"/>
  <c r="I58" i="5"/>
  <c r="O120" i="3"/>
  <c r="O177" i="3" s="1"/>
  <c r="T27" i="2" s="1"/>
  <c r="W232" i="3"/>
  <c r="AC30" i="2" s="1"/>
  <c r="S9" i="4"/>
  <c r="K9" i="4"/>
  <c r="J68" i="4"/>
  <c r="D55" i="2" s="1"/>
  <c r="O127" i="4"/>
  <c r="S56" i="2" s="1"/>
  <c r="K94" i="4"/>
  <c r="T93" i="4"/>
  <c r="M105" i="4"/>
  <c r="AA102" i="4"/>
  <c r="AA127" i="4" s="1"/>
  <c r="AG58" i="2" s="1"/>
  <c r="J127" i="4"/>
  <c r="D56" i="2" s="1"/>
  <c r="V134" i="4"/>
  <c r="V185" i="4" s="1"/>
  <c r="AA58" i="2" s="1"/>
  <c r="K139" i="4"/>
  <c r="Z148" i="4"/>
  <c r="Z185" i="4" s="1"/>
  <c r="AH57" i="2" s="1"/>
  <c r="M150" i="4"/>
  <c r="AA158" i="4"/>
  <c r="M160" i="4"/>
  <c r="R241" i="4"/>
  <c r="V59" i="2" s="1"/>
  <c r="M240" i="4"/>
  <c r="F238" i="4"/>
  <c r="Q176" i="5"/>
  <c r="V87" i="2" s="1"/>
  <c r="O176" i="5"/>
  <c r="V85" i="2" s="1"/>
  <c r="I164" i="3"/>
  <c r="F173" i="3" s="1"/>
  <c r="I181" i="3"/>
  <c r="I231" i="3" s="1"/>
  <c r="D66" i="4"/>
  <c r="D67" i="4" s="1"/>
  <c r="V31" i="4"/>
  <c r="V68" i="4" s="1"/>
  <c r="Y58" i="2" s="1"/>
  <c r="K35" i="4"/>
  <c r="T76" i="4"/>
  <c r="K77" i="4"/>
  <c r="N82" i="4"/>
  <c r="M89" i="4"/>
  <c r="K117" i="4"/>
  <c r="T116" i="4"/>
  <c r="L127" i="4"/>
  <c r="E56" i="2" s="1"/>
  <c r="D183" i="4"/>
  <c r="L185" i="4"/>
  <c r="E57" i="2" s="1"/>
  <c r="M148" i="4"/>
  <c r="L240" i="4"/>
  <c r="Z211" i="4"/>
  <c r="Z240" i="4" s="1"/>
  <c r="T175" i="5"/>
  <c r="V177" i="3"/>
  <c r="AA29" i="2" s="1"/>
  <c r="K209" i="3"/>
  <c r="U68" i="4"/>
  <c r="Y57" i="2" s="1"/>
  <c r="S17" i="4"/>
  <c r="K17" i="4"/>
  <c r="D182" i="4"/>
  <c r="K136" i="4"/>
  <c r="F182" i="4" s="1"/>
  <c r="Y158" i="4"/>
  <c r="Y185" i="4" s="1"/>
  <c r="M158" i="4"/>
  <c r="U44" i="5"/>
  <c r="K46" i="5"/>
  <c r="D227" i="3"/>
  <c r="D230" i="3" s="1"/>
  <c r="T53" i="4"/>
  <c r="T68" i="4" s="1"/>
  <c r="Y56" i="2" s="1"/>
  <c r="I130" i="4"/>
  <c r="M73" i="5"/>
  <c r="U97" i="5"/>
  <c r="P149" i="5"/>
  <c r="T86" i="2" s="1"/>
  <c r="T89" i="2" s="1"/>
  <c r="M157" i="5"/>
  <c r="D171" i="5"/>
  <c r="D174" i="5" s="1"/>
  <c r="I52" i="4"/>
  <c r="T134" i="4"/>
  <c r="T185" i="4" s="1"/>
  <c r="AA56" i="2" s="1"/>
  <c r="AA60" i="2" s="1"/>
  <c r="K166" i="4"/>
  <c r="I190" i="4"/>
  <c r="S26" i="5"/>
  <c r="K26" i="5"/>
  <c r="L55" i="5"/>
  <c r="E84" i="2" s="1"/>
  <c r="D53" i="5"/>
  <c r="X32" i="5"/>
  <c r="X55" i="5" s="1"/>
  <c r="AF84" i="2" s="1"/>
  <c r="AF89" i="2" s="1"/>
  <c r="P240" i="4"/>
  <c r="S55" i="5"/>
  <c r="Y84" i="2" s="1"/>
  <c r="L107" i="5"/>
  <c r="E85" i="2" s="1"/>
  <c r="AA176" i="5"/>
  <c r="AJ87" i="2" s="1"/>
  <c r="M175" i="5"/>
  <c r="F173" i="5"/>
  <c r="K155" i="4"/>
  <c r="O240" i="4"/>
  <c r="K16" i="5"/>
  <c r="M35" i="5"/>
  <c r="M55" i="5" s="1"/>
  <c r="I84" i="2" s="1"/>
  <c r="I40" i="5"/>
  <c r="J107" i="5"/>
  <c r="D85" i="2" s="1"/>
  <c r="D104" i="5"/>
  <c r="U62" i="5"/>
  <c r="U107" i="5" s="1"/>
  <c r="Z86" i="2" s="1"/>
  <c r="K64" i="5"/>
  <c r="S149" i="5"/>
  <c r="AA84" i="2" s="1"/>
  <c r="K123" i="5"/>
  <c r="K166" i="5"/>
  <c r="F172" i="5" s="1"/>
  <c r="H175" i="5"/>
  <c r="I74" i="4"/>
  <c r="I127" i="4" s="1"/>
  <c r="G56" i="2" s="1"/>
  <c r="M103" i="4"/>
  <c r="J240" i="4"/>
  <c r="K229" i="4"/>
  <c r="I59" i="5"/>
  <c r="K62" i="5"/>
  <c r="Y72" i="5"/>
  <c r="Y107" i="5" s="1"/>
  <c r="AG85" i="2" s="1"/>
  <c r="AG89" i="2" s="1"/>
  <c r="T76" i="5"/>
  <c r="K77" i="5"/>
  <c r="I149" i="5"/>
  <c r="G86" i="2" s="1"/>
  <c r="F145" i="5"/>
  <c r="T149" i="5"/>
  <c r="AA85" i="2" s="1"/>
  <c r="K125" i="5"/>
  <c r="Y156" i="5"/>
  <c r="Y175" i="5" s="1"/>
  <c r="I164" i="5"/>
  <c r="I175" i="5" s="1"/>
  <c r="I21" i="4"/>
  <c r="U93" i="4"/>
  <c r="U127" i="4" s="1"/>
  <c r="K98" i="4"/>
  <c r="K138" i="4"/>
  <c r="K230" i="4"/>
  <c r="I55" i="5"/>
  <c r="G84" i="2" s="1"/>
  <c r="F51" i="5"/>
  <c r="T26" i="5"/>
  <c r="K27" i="5"/>
  <c r="S62" i="5"/>
  <c r="S107" i="5" s="1"/>
  <c r="Z84" i="2" s="1"/>
  <c r="J175" i="5"/>
  <c r="D145" i="5"/>
  <c r="D148" i="5" s="1"/>
  <c r="H149" i="5"/>
  <c r="C86" i="2" s="1"/>
  <c r="F86" i="2" s="1"/>
  <c r="D173" i="5"/>
  <c r="L175" i="5"/>
  <c r="D52" i="5"/>
  <c r="D54" i="5" s="1"/>
  <c r="J55" i="5"/>
  <c r="D84" i="2" s="1"/>
  <c r="F84" i="2" s="1"/>
  <c r="K13" i="5"/>
  <c r="Z32" i="5"/>
  <c r="Z55" i="5" s="1"/>
  <c r="AF86" i="2" s="1"/>
  <c r="M72" i="5"/>
  <c r="D105" i="5"/>
  <c r="K114" i="5"/>
  <c r="D146" i="5"/>
  <c r="D237" i="4"/>
  <c r="U26" i="5"/>
  <c r="U55" i="5" s="1"/>
  <c r="Y241" i="4" l="1"/>
  <c r="AJ56" i="2" s="1"/>
  <c r="AH56" i="2"/>
  <c r="Y86" i="2"/>
  <c r="U176" i="5"/>
  <c r="AC86" i="2" s="1"/>
  <c r="AA28" i="2"/>
  <c r="U232" i="3"/>
  <c r="AC28" i="2" s="1"/>
  <c r="J56" i="2"/>
  <c r="K56" i="2" s="1"/>
  <c r="L56" i="2" s="1"/>
  <c r="M56" i="2"/>
  <c r="O84" i="2"/>
  <c r="N26" i="2"/>
  <c r="Z57" i="2"/>
  <c r="U241" i="4"/>
  <c r="AC57" i="2" s="1"/>
  <c r="J28" i="2"/>
  <c r="M28" i="2"/>
  <c r="G87" i="2"/>
  <c r="F3" i="4"/>
  <c r="H58" i="2"/>
  <c r="AG28" i="2"/>
  <c r="AG31" i="2" s="1"/>
  <c r="Z232" i="3"/>
  <c r="AJ28" i="2" s="1"/>
  <c r="G29" i="2"/>
  <c r="O55" i="2"/>
  <c r="S84" i="2"/>
  <c r="S89" i="2" s="1"/>
  <c r="N176" i="5"/>
  <c r="V84" i="2" s="1"/>
  <c r="M231" i="3"/>
  <c r="F229" i="3"/>
  <c r="D4" i="5"/>
  <c r="L176" i="5"/>
  <c r="E88" i="2" s="1"/>
  <c r="E87" i="2"/>
  <c r="H176" i="5"/>
  <c r="C88" i="2" s="1"/>
  <c r="D2" i="5"/>
  <c r="C87" i="2"/>
  <c r="K185" i="4"/>
  <c r="H57" i="2" s="1"/>
  <c r="N57" i="2" s="1"/>
  <c r="Z241" i="4"/>
  <c r="AJ57" i="2" s="1"/>
  <c r="AI57" i="2"/>
  <c r="AI60" i="2" s="1"/>
  <c r="M127" i="4"/>
  <c r="I56" i="2" s="1"/>
  <c r="O56" i="2" s="1"/>
  <c r="F125" i="4"/>
  <c r="D239" i="4"/>
  <c r="T55" i="5"/>
  <c r="Y85" i="2" s="1"/>
  <c r="AM27" i="2"/>
  <c r="M26" i="2"/>
  <c r="G30" i="2"/>
  <c r="M30" i="2" s="1"/>
  <c r="J26" i="2"/>
  <c r="F28" i="2"/>
  <c r="AB85" i="2"/>
  <c r="AB89" i="2" s="1"/>
  <c r="AN55" i="2"/>
  <c r="K149" i="5"/>
  <c r="H86" i="2" s="1"/>
  <c r="N86" i="2" s="1"/>
  <c r="F146" i="5"/>
  <c r="F148" i="5" s="1"/>
  <c r="M84" i="2"/>
  <c r="AO84" i="2"/>
  <c r="L241" i="4"/>
  <c r="E59" i="2" s="1"/>
  <c r="D4" i="4"/>
  <c r="E58" i="2"/>
  <c r="D184" i="4"/>
  <c r="H241" i="4"/>
  <c r="C59" i="2" s="1"/>
  <c r="D2" i="4"/>
  <c r="C58" i="2"/>
  <c r="M149" i="5"/>
  <c r="I86" i="2" s="1"/>
  <c r="O86" i="2" s="1"/>
  <c r="F147" i="5"/>
  <c r="D3" i="3"/>
  <c r="J232" i="3"/>
  <c r="D30" i="2" s="1"/>
  <c r="D29" i="2"/>
  <c r="F29" i="2" s="1"/>
  <c r="X232" i="3"/>
  <c r="AJ26" i="2" s="1"/>
  <c r="AI26" i="2"/>
  <c r="O232" i="3"/>
  <c r="V27" i="2" s="1"/>
  <c r="U27" i="2"/>
  <c r="I117" i="3"/>
  <c r="G27" i="2" s="1"/>
  <c r="F113" i="3"/>
  <c r="D2" i="3"/>
  <c r="D5" i="3" s="1"/>
  <c r="K231" i="3"/>
  <c r="Z31" i="2"/>
  <c r="Y176" i="5"/>
  <c r="AJ85" i="2" s="1"/>
  <c r="AI85" i="2"/>
  <c r="AI89" i="2" s="1"/>
  <c r="AP86" i="2" s="1"/>
  <c r="K107" i="5"/>
  <c r="H85" i="2" s="1"/>
  <c r="N85" i="2" s="1"/>
  <c r="F104" i="5"/>
  <c r="X176" i="5"/>
  <c r="AJ84" i="2" s="1"/>
  <c r="AJ89" i="2" s="1"/>
  <c r="Y89" i="2"/>
  <c r="AM85" i="2" s="1"/>
  <c r="F53" i="5"/>
  <c r="F183" i="4"/>
  <c r="M185" i="4"/>
  <c r="I57" i="2" s="1"/>
  <c r="O57" i="2" s="1"/>
  <c r="I107" i="5"/>
  <c r="G85" i="2" s="1"/>
  <c r="F103" i="5"/>
  <c r="S232" i="3"/>
  <c r="AC26" i="2" s="1"/>
  <c r="AB26" i="2"/>
  <c r="AB31" i="2" s="1"/>
  <c r="S31" i="2"/>
  <c r="AN26" i="2" s="1"/>
  <c r="O26" i="2"/>
  <c r="F123" i="4"/>
  <c r="M107" i="5"/>
  <c r="I85" i="2" s="1"/>
  <c r="O85" i="2" s="1"/>
  <c r="F105" i="5"/>
  <c r="V241" i="4"/>
  <c r="AC58" i="2" s="1"/>
  <c r="T127" i="4"/>
  <c r="Z56" i="2" s="1"/>
  <c r="F85" i="2"/>
  <c r="F57" i="2"/>
  <c r="F227" i="3"/>
  <c r="F230" i="3" s="1"/>
  <c r="F65" i="4"/>
  <c r="F64" i="4"/>
  <c r="I68" i="4"/>
  <c r="G55" i="2" s="1"/>
  <c r="N232" i="3"/>
  <c r="V26" i="2" s="1"/>
  <c r="U26" i="2"/>
  <c r="F237" i="4"/>
  <c r="D4" i="3"/>
  <c r="L232" i="3"/>
  <c r="E30" i="2" s="1"/>
  <c r="E29" i="2"/>
  <c r="D116" i="3"/>
  <c r="F57" i="3"/>
  <c r="F59" i="3" s="1"/>
  <c r="T241" i="4"/>
  <c r="AC56" i="2" s="1"/>
  <c r="H232" i="3"/>
  <c r="C30" i="2" s="1"/>
  <c r="N241" i="4"/>
  <c r="V55" i="2" s="1"/>
  <c r="U55" i="2"/>
  <c r="P176" i="5"/>
  <c r="V86" i="2" s="1"/>
  <c r="T232" i="3"/>
  <c r="AC27" i="2" s="1"/>
  <c r="AB27" i="2"/>
  <c r="D3" i="5"/>
  <c r="J176" i="5"/>
  <c r="D88" i="2" s="1"/>
  <c r="D87" i="2"/>
  <c r="AA89" i="2"/>
  <c r="AO85" i="2" s="1"/>
  <c r="O241" i="4"/>
  <c r="V56" i="2" s="1"/>
  <c r="U56" i="2"/>
  <c r="P241" i="4"/>
  <c r="V57" i="2" s="1"/>
  <c r="U57" i="2"/>
  <c r="F181" i="4"/>
  <c r="F184" i="4" s="1"/>
  <c r="I185" i="4"/>
  <c r="G57" i="2" s="1"/>
  <c r="D106" i="5"/>
  <c r="T60" i="2"/>
  <c r="AA31" i="2"/>
  <c r="AO27" i="2" s="1"/>
  <c r="AM55" i="2"/>
  <c r="K175" i="5"/>
  <c r="F66" i="4"/>
  <c r="F174" i="3"/>
  <c r="F176" i="3" s="1"/>
  <c r="M176" i="5"/>
  <c r="I87" i="2"/>
  <c r="O87" i="2" s="1"/>
  <c r="K55" i="5"/>
  <c r="H84" i="2" s="1"/>
  <c r="F52" i="5"/>
  <c r="F54" i="5" s="1"/>
  <c r="J241" i="4"/>
  <c r="D59" i="2" s="1"/>
  <c r="D3" i="4"/>
  <c r="D58" i="2"/>
  <c r="K68" i="4"/>
  <c r="H55" i="2" s="1"/>
  <c r="F56" i="2"/>
  <c r="F171" i="5"/>
  <c r="F174" i="5" s="1"/>
  <c r="AB55" i="2"/>
  <c r="AB60" i="2" s="1"/>
  <c r="T107" i="5"/>
  <c r="Z85" i="2" s="1"/>
  <c r="Z89" i="2" s="1"/>
  <c r="K127" i="4"/>
  <c r="H56" i="2" s="1"/>
  <c r="N56" i="2" s="1"/>
  <c r="F124" i="4"/>
  <c r="F55" i="2"/>
  <c r="D176" i="3"/>
  <c r="AA232" i="3"/>
  <c r="AJ29" i="2" s="1"/>
  <c r="AI29" i="2"/>
  <c r="D59" i="3"/>
  <c r="P232" i="3"/>
  <c r="V28" i="2" s="1"/>
  <c r="M86" i="2"/>
  <c r="M241" i="4"/>
  <c r="I58" i="2"/>
  <c r="O58" i="2" s="1"/>
  <c r="F4" i="4"/>
  <c r="S68" i="4"/>
  <c r="Y55" i="2" s="1"/>
  <c r="Y60" i="2" s="1"/>
  <c r="AM56" i="2" s="1"/>
  <c r="I240" i="4"/>
  <c r="F236" i="4"/>
  <c r="F239" i="4" s="1"/>
  <c r="Z60" i="2"/>
  <c r="AN56" i="2" s="1"/>
  <c r="AA185" i="4"/>
  <c r="AM28" i="2"/>
  <c r="AP84" i="2"/>
  <c r="S176" i="5"/>
  <c r="AC84" i="2" s="1"/>
  <c r="V232" i="3"/>
  <c r="AC29" i="2" s="1"/>
  <c r="K117" i="3"/>
  <c r="H27" i="2" s="1"/>
  <c r="N27" i="2" s="1"/>
  <c r="F114" i="3"/>
  <c r="AO28" i="2"/>
  <c r="AN85" i="2" l="1"/>
  <c r="AN86" i="2"/>
  <c r="J57" i="2"/>
  <c r="K57" i="2" s="1"/>
  <c r="L57" i="2" s="1"/>
  <c r="M57" i="2"/>
  <c r="I241" i="4"/>
  <c r="F2" i="4"/>
  <c r="F5" i="4" s="1"/>
  <c r="G58" i="2"/>
  <c r="J55" i="2"/>
  <c r="M55" i="2"/>
  <c r="F67" i="4"/>
  <c r="AC31" i="2"/>
  <c r="F116" i="3"/>
  <c r="AO26" i="2"/>
  <c r="F2" i="3"/>
  <c r="I176" i="5"/>
  <c r="M29" i="2"/>
  <c r="M87" i="2"/>
  <c r="J87" i="2"/>
  <c r="K87" i="2" s="1"/>
  <c r="L87" i="2" s="1"/>
  <c r="S241" i="4"/>
  <c r="AC55" i="2" s="1"/>
  <c r="AC60" i="2" s="1"/>
  <c r="AQ56" i="2" s="1"/>
  <c r="K176" i="5"/>
  <c r="F3" i="5"/>
  <c r="H87" i="2"/>
  <c r="N87" i="2" s="1"/>
  <c r="F126" i="4"/>
  <c r="AO86" i="2"/>
  <c r="J27" i="2"/>
  <c r="K27" i="2" s="1"/>
  <c r="L27" i="2" s="1"/>
  <c r="M27" i="2"/>
  <c r="F87" i="2"/>
  <c r="M232" i="3"/>
  <c r="F4" i="3"/>
  <c r="I29" i="2"/>
  <c r="I232" i="3"/>
  <c r="F2" i="5"/>
  <c r="H30" i="2"/>
  <c r="N30" i="2" s="1"/>
  <c r="K26" i="2"/>
  <c r="L26" i="2" s="1"/>
  <c r="F106" i="5"/>
  <c r="V31" i="2"/>
  <c r="N84" i="2"/>
  <c r="H88" i="2"/>
  <c r="N88" i="2" s="1"/>
  <c r="U60" i="2"/>
  <c r="AP55" i="2" s="1"/>
  <c r="M85" i="2"/>
  <c r="J85" i="2"/>
  <c r="K85" i="2" s="1"/>
  <c r="L85" i="2" s="1"/>
  <c r="F58" i="2"/>
  <c r="AP85" i="2"/>
  <c r="F88" i="2"/>
  <c r="AN84" i="2"/>
  <c r="AN28" i="2"/>
  <c r="K28" i="2"/>
  <c r="L28" i="2" s="1"/>
  <c r="D5" i="5"/>
  <c r="H59" i="2"/>
  <c r="N59" i="2" s="1"/>
  <c r="N55" i="2"/>
  <c r="AH58" i="2"/>
  <c r="AA241" i="4"/>
  <c r="AJ58" i="2" s="1"/>
  <c r="AJ60" i="2" s="1"/>
  <c r="AM86" i="2"/>
  <c r="V60" i="2"/>
  <c r="AI31" i="2"/>
  <c r="D5" i="4"/>
  <c r="G88" i="2"/>
  <c r="M88" i="2" s="1"/>
  <c r="T176" i="5"/>
  <c r="AC85" i="2" s="1"/>
  <c r="AC89" i="2" s="1"/>
  <c r="N58" i="2"/>
  <c r="AM57" i="2"/>
  <c r="I88" i="2"/>
  <c r="O88" i="2" s="1"/>
  <c r="AH60" i="2"/>
  <c r="AO55" i="2" s="1"/>
  <c r="K232" i="3"/>
  <c r="H29" i="2"/>
  <c r="N29" i="2" s="1"/>
  <c r="F3" i="3"/>
  <c r="AM84" i="2"/>
  <c r="V89" i="2"/>
  <c r="J86" i="2"/>
  <c r="K86" i="2" s="1"/>
  <c r="L86" i="2" s="1"/>
  <c r="F4" i="5"/>
  <c r="F30" i="2"/>
  <c r="U31" i="2"/>
  <c r="AP26" i="2" s="1"/>
  <c r="AN27" i="2"/>
  <c r="AJ31" i="2"/>
  <c r="AQ28" i="2" s="1"/>
  <c r="F59" i="2"/>
  <c r="J84" i="2"/>
  <c r="I59" i="2"/>
  <c r="O59" i="2" s="1"/>
  <c r="K241" i="4"/>
  <c r="AN57" i="2"/>
  <c r="AQ85" i="2" l="1"/>
  <c r="AQ86" i="2"/>
  <c r="AQ55" i="2"/>
  <c r="F5" i="5"/>
  <c r="AP28" i="2"/>
  <c r="AQ27" i="2"/>
  <c r="AP57" i="2"/>
  <c r="AQ57" i="2"/>
  <c r="AQ26" i="2"/>
  <c r="O29" i="2"/>
  <c r="I30" i="2"/>
  <c r="O30" i="2" s="1"/>
  <c r="J29" i="2"/>
  <c r="K29" i="2" s="1"/>
  <c r="L29" i="2" s="1"/>
  <c r="AO57" i="2"/>
  <c r="AO56" i="2"/>
  <c r="AP27" i="2"/>
  <c r="M58" i="2"/>
  <c r="J58" i="2"/>
  <c r="K58" i="2" s="1"/>
  <c r="L58" i="2" s="1"/>
  <c r="AQ84" i="2"/>
  <c r="AP56" i="2"/>
  <c r="K55" i="2"/>
  <c r="J59" i="2"/>
  <c r="K59" i="2" s="1"/>
  <c r="J88" i="2"/>
  <c r="K88" i="2" s="1"/>
  <c r="L88" i="2" s="1"/>
  <c r="K84" i="2"/>
  <c r="L84" i="2" s="1"/>
  <c r="J30" i="2"/>
  <c r="K30" i="2" s="1"/>
  <c r="L30" i="2" s="1"/>
  <c r="F5" i="3"/>
  <c r="G59" i="2"/>
  <c r="M59" i="2" s="1"/>
  <c r="L55" i="2" l="1"/>
  <c r="L5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000-000001000000}">
      <text>
        <r>
          <rPr>
            <sz val="10"/>
            <color rgb="FF000000"/>
            <rFont val="Arial ce"/>
          </rPr>
          <t>Enter Squat Max</t>
        </r>
      </text>
    </comment>
    <comment ref="C4" authorId="0" shapeId="0" xr:uid="{00000000-0006-0000-0000-000002000000}">
      <text>
        <r>
          <rPr>
            <sz val="10"/>
            <color rgb="FF000000"/>
            <rFont val="Arial ce"/>
          </rPr>
          <t>Enter Bench Max</t>
        </r>
      </text>
    </comment>
    <comment ref="C5" authorId="0" shapeId="0" xr:uid="{00000000-0006-0000-0000-000003000000}">
      <text>
        <r>
          <rPr>
            <sz val="10"/>
            <color rgb="FF000000"/>
            <rFont val="Arial ce"/>
          </rPr>
          <t>Enter Deadlift Max</t>
        </r>
      </text>
    </comment>
  </commentList>
</comments>
</file>

<file path=xl/sharedStrings.xml><?xml version="1.0" encoding="utf-8"?>
<sst xmlns="http://schemas.openxmlformats.org/spreadsheetml/2006/main" count="908" uniqueCount="76">
  <si>
    <t>Sheiko</t>
  </si>
  <si>
    <t>Squat</t>
  </si>
  <si>
    <t>Bench</t>
  </si>
  <si>
    <t>Deadlift</t>
  </si>
  <si>
    <t>Total</t>
  </si>
  <si>
    <t>90+</t>
  </si>
  <si>
    <t>80-89</t>
  </si>
  <si>
    <t>70-79</t>
  </si>
  <si>
    <t>60-69</t>
  </si>
  <si>
    <t>50-59</t>
  </si>
  <si>
    <t>%</t>
  </si>
  <si>
    <t>Number of Lifts (NL)</t>
  </si>
  <si>
    <t>Volume</t>
  </si>
  <si>
    <t>Intensity</t>
  </si>
  <si>
    <t>Loading Type</t>
  </si>
  <si>
    <t>Loading Focus</t>
  </si>
  <si>
    <t>#37</t>
  </si>
  <si>
    <t>Dead</t>
  </si>
  <si>
    <t>NL</t>
  </si>
  <si>
    <t>Avg Weight</t>
  </si>
  <si>
    <t>Avg %</t>
  </si>
  <si>
    <t>Wk1</t>
  </si>
  <si>
    <t>Wk2</t>
  </si>
  <si>
    <t>Wk3</t>
  </si>
  <si>
    <t>Wk4</t>
  </si>
  <si>
    <t>Month</t>
  </si>
  <si>
    <t xml:space="preserve">% </t>
  </si>
  <si>
    <t>% of Lifts</t>
  </si>
  <si>
    <t>#30</t>
  </si>
  <si>
    <t>#32</t>
  </si>
  <si>
    <t>Sheiko #37</t>
  </si>
  <si>
    <t>squat</t>
  </si>
  <si>
    <t>bench</t>
  </si>
  <si>
    <t>deadlift</t>
  </si>
  <si>
    <t>Reps</t>
  </si>
  <si>
    <t>Sets</t>
  </si>
  <si>
    <t>Weight</t>
  </si>
  <si>
    <t>Abs</t>
  </si>
  <si>
    <t>Triceps</t>
  </si>
  <si>
    <t>Sheiko #30</t>
  </si>
  <si>
    <t>Sheiko #32</t>
  </si>
  <si>
    <t>100%-105%</t>
  </si>
  <si>
    <t>2-3</t>
  </si>
  <si>
    <t>Sheiko -80KG</t>
  </si>
  <si>
    <t>WWW.BIBLIOTECADERUTINAS.COM</t>
  </si>
  <si>
    <t>Sentadilla</t>
  </si>
  <si>
    <t>INTRODUCE 1RM</t>
  </si>
  <si>
    <t>Press de banca</t>
  </si>
  <si>
    <t>Peso muerto</t>
  </si>
  <si>
    <t>Sentadilal</t>
  </si>
  <si>
    <t>Semana 1</t>
  </si>
  <si>
    <t>Dia 1</t>
  </si>
  <si>
    <t>Peso</t>
  </si>
  <si>
    <t>Buenos dias</t>
  </si>
  <si>
    <t>Dia 3</t>
  </si>
  <si>
    <t>Press de banca inclinado</t>
  </si>
  <si>
    <t>Fondos</t>
  </si>
  <si>
    <t>Peso muerto desde cajas</t>
  </si>
  <si>
    <t>Zancadas</t>
  </si>
  <si>
    <t>Dia 5</t>
  </si>
  <si>
    <t>Flys con mancuernas</t>
  </si>
  <si>
    <t>Flys con mancuerna</t>
  </si>
  <si>
    <t>Press frances</t>
  </si>
  <si>
    <t>Semana 2</t>
  </si>
  <si>
    <t>Flexiones lastradas</t>
  </si>
  <si>
    <t>Sentadillas</t>
  </si>
  <si>
    <t>Peso muerto hasta las rodillas</t>
  </si>
  <si>
    <t>Semana 3</t>
  </si>
  <si>
    <t>Dia 2</t>
  </si>
  <si>
    <t>Peso muerto con cajas</t>
  </si>
  <si>
    <t>Semana 4</t>
  </si>
  <si>
    <t>Sentadilals</t>
  </si>
  <si>
    <t>Press de banca agarre estrecho</t>
  </si>
  <si>
    <t>Prensa</t>
  </si>
  <si>
    <t>Peso muerto en cajas</t>
  </si>
  <si>
    <t>Competición o Día de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</si>
</sst>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>
    <font>
      <sz val="10"/>
      <color rgb="FF000000"/>
      <name val="Arial ce"/>
    </font>
    <font>
      <sz val="16"/>
      <name val="Arial"/>
    </font>
    <font>
      <b/>
      <sz val="24"/>
      <name val="Arial"/>
    </font>
    <font>
      <sz val="8"/>
      <name val="Arial"/>
    </font>
    <font>
      <sz val="8"/>
      <color rgb="FFF3F3F3"/>
      <name val="Arial"/>
    </font>
    <font>
      <u/>
      <sz val="8"/>
      <color rgb="FF0000FF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CCCCCC"/>
      <name val="Arial"/>
    </font>
    <font>
      <u/>
      <sz val="8"/>
      <color rgb="FFEFEFEF"/>
      <name val="Arial"/>
    </font>
    <font>
      <sz val="8"/>
      <color rgb="FFFFFFFF"/>
      <name val="Arial"/>
    </font>
    <font>
      <sz val="8"/>
      <color rgb="FF000000"/>
      <name val="Arial ce"/>
    </font>
    <font>
      <b/>
      <sz val="10"/>
      <name val="Arial"/>
    </font>
    <font>
      <b/>
      <sz val="8"/>
      <name val="Arial"/>
    </font>
    <font>
      <sz val="10"/>
      <name val="Arial"/>
    </font>
    <font>
      <u/>
      <sz val="10"/>
      <color theme="10"/>
      <name val="Arial ce"/>
    </font>
    <font>
      <b/>
      <u/>
      <sz val="10"/>
      <color theme="10"/>
      <name val="Arial ce"/>
    </font>
    <font>
      <b/>
      <sz val="10"/>
      <name val="Arial ce"/>
    </font>
    <font>
      <sz val="1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434343"/>
      </top>
      <bottom style="hair">
        <color rgb="FF434343"/>
      </bottom>
      <diagonal/>
    </border>
    <border>
      <left/>
      <right style="hair">
        <color rgb="FFCCCCCC"/>
      </right>
      <top/>
      <bottom/>
      <diagonal/>
    </border>
    <border>
      <left style="hair">
        <color rgb="FFCCCCCC"/>
      </left>
      <right style="hair">
        <color rgb="FFCCCCCC"/>
      </right>
      <top/>
      <bottom/>
      <diagonal/>
    </border>
    <border>
      <left style="hair">
        <color rgb="FFCCCCCC"/>
      </left>
      <right/>
      <top/>
      <bottom/>
      <diagonal/>
    </border>
    <border>
      <left/>
      <right/>
      <top style="thin">
        <color rgb="FF666666"/>
      </top>
      <bottom/>
      <diagonal/>
    </border>
    <border>
      <left/>
      <right/>
      <top/>
      <bottom style="hair">
        <color rgb="FF434343"/>
      </bottom>
      <diagonal/>
    </border>
    <border>
      <left/>
      <right/>
      <top style="hair">
        <color rgb="FF666666"/>
      </top>
      <bottom style="hair">
        <color rgb="FF666666"/>
      </bottom>
      <diagonal/>
    </border>
    <border>
      <left/>
      <right/>
      <top/>
      <bottom style="hair">
        <color rgb="FF666666"/>
      </bottom>
      <diagonal/>
    </border>
    <border>
      <left/>
      <right/>
      <top/>
      <bottom style="thin">
        <color rgb="FFCCCCCC"/>
      </bottom>
      <diagonal/>
    </border>
    <border>
      <left style="thin">
        <color rgb="FF666666"/>
      </left>
      <right/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/>
      <right style="thin">
        <color rgb="FF666666"/>
      </right>
      <top style="thin">
        <color rgb="FF434343"/>
      </top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hair">
        <color rgb="FFCCCCCC"/>
      </right>
      <top style="hair">
        <color rgb="FF434343"/>
      </top>
      <bottom style="hair">
        <color rgb="FF434343"/>
      </bottom>
      <diagonal/>
    </border>
    <border>
      <left/>
      <right style="hair">
        <color rgb="FFCCCCCC"/>
      </right>
      <top/>
      <bottom style="thin">
        <color rgb="FFCCCCCC"/>
      </bottom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thin">
        <color rgb="FF434343"/>
      </left>
      <right/>
      <top/>
      <bottom/>
      <diagonal/>
    </border>
    <border>
      <left/>
      <right style="thin">
        <color rgb="FF434343"/>
      </right>
      <top/>
      <bottom/>
      <diagonal/>
    </border>
    <border>
      <left style="thin">
        <color rgb="FF434343"/>
      </left>
      <right/>
      <top/>
      <bottom style="thin">
        <color rgb="FF434343"/>
      </bottom>
      <diagonal/>
    </border>
    <border>
      <left/>
      <right/>
      <top/>
      <bottom style="thin">
        <color rgb="FF434343"/>
      </bottom>
      <diagonal/>
    </border>
    <border>
      <left/>
      <right style="thin">
        <color rgb="FF434343"/>
      </right>
      <top/>
      <bottom style="thin">
        <color rgb="FF434343"/>
      </bottom>
      <diagonal/>
    </border>
    <border>
      <left/>
      <right/>
      <top style="thin">
        <color rgb="FF434343"/>
      </top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4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9" fontId="7" fillId="0" borderId="4" xfId="0" applyNumberFormat="1" applyFont="1" applyBorder="1" applyAlignment="1">
      <alignment horizontal="right" vertical="center"/>
    </xf>
    <xf numFmtId="9" fontId="7" fillId="0" borderId="5" xfId="0" applyNumberFormat="1" applyFont="1" applyBorder="1" applyAlignment="1">
      <alignment horizontal="right" vertical="center"/>
    </xf>
    <xf numFmtId="9" fontId="7" fillId="0" borderId="0" xfId="0" applyNumberFormat="1" applyFont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/>
    </xf>
    <xf numFmtId="1" fontId="7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9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7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9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9" fontId="13" fillId="0" borderId="10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left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left" vertical="center"/>
    </xf>
    <xf numFmtId="9" fontId="14" fillId="0" borderId="6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4" fillId="0" borderId="17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9" fontId="14" fillId="0" borderId="19" xfId="0" applyNumberFormat="1" applyFont="1" applyBorder="1" applyAlignment="1">
      <alignment horizontal="center" vertical="center"/>
    </xf>
    <xf numFmtId="1" fontId="14" fillId="0" borderId="19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9" fontId="3" fillId="0" borderId="6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9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9" fontId="12" fillId="0" borderId="10" xfId="0" applyNumberFormat="1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left" vertical="center"/>
    </xf>
    <xf numFmtId="9" fontId="14" fillId="0" borderId="8" xfId="0" applyNumberFormat="1" applyFont="1" applyBorder="1" applyAlignment="1">
      <alignment vertical="center"/>
    </xf>
    <xf numFmtId="1" fontId="14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9" fontId="14" fillId="0" borderId="9" xfId="0" applyNumberFormat="1" applyFont="1" applyBorder="1" applyAlignment="1">
      <alignment vertical="center"/>
    </xf>
    <xf numFmtId="1" fontId="14" fillId="0" borderId="9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1" fontId="14" fillId="0" borderId="3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1" fontId="3" fillId="8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9" fontId="14" fillId="0" borderId="10" xfId="0" applyNumberFormat="1" applyFont="1" applyBorder="1" applyAlignment="1">
      <alignment vertical="center"/>
    </xf>
    <xf numFmtId="1" fontId="14" fillId="0" borderId="10" xfId="0" applyNumberFormat="1" applyFont="1" applyBorder="1" applyAlignment="1">
      <alignment vertical="center"/>
    </xf>
    <xf numFmtId="1" fontId="14" fillId="0" borderId="2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9" fontId="14" fillId="0" borderId="0" xfId="0" applyNumberFormat="1" applyFont="1" applyAlignment="1">
      <alignment vertical="center"/>
    </xf>
    <xf numFmtId="1" fontId="14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9" fontId="3" fillId="0" borderId="12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9" fontId="14" fillId="0" borderId="12" xfId="0" applyNumberFormat="1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1" fontId="14" fillId="0" borderId="24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14" fillId="0" borderId="26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/>
    </xf>
    <xf numFmtId="9" fontId="14" fillId="0" borderId="28" xfId="0" applyNumberFormat="1" applyFont="1" applyBorder="1" applyAlignment="1">
      <alignment horizontal="center" vertical="center"/>
    </xf>
    <xf numFmtId="1" fontId="14" fillId="0" borderId="28" xfId="0" applyNumberFormat="1" applyFont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9" fontId="3" fillId="0" borderId="30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9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" fontId="14" fillId="0" borderId="24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1" fontId="14" fillId="0" borderId="26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left" vertical="center"/>
    </xf>
    <xf numFmtId="9" fontId="14" fillId="0" borderId="28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1" fontId="12" fillId="0" borderId="29" xfId="0" applyNumberFormat="1" applyFont="1" applyBorder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4" fillId="0" borderId="32" xfId="0" applyFont="1" applyBorder="1" applyAlignment="1">
      <alignment horizontal="left" vertical="center"/>
    </xf>
    <xf numFmtId="9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1" fontId="14" fillId="0" borderId="31" xfId="0" applyNumberFormat="1" applyFont="1" applyBorder="1" applyAlignment="1">
      <alignment horizontal="center" vertical="center"/>
    </xf>
    <xf numFmtId="9" fontId="3" fillId="0" borderId="34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" fontId="3" fillId="0" borderId="35" xfId="0" applyNumberFormat="1" applyFont="1" applyBorder="1" applyAlignment="1">
      <alignment horizontal="center" vertical="center"/>
    </xf>
    <xf numFmtId="0" fontId="16" fillId="9" borderId="1" xfId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/>
    </xf>
    <xf numFmtId="0" fontId="18" fillId="0" borderId="2" xfId="0" applyFont="1" applyBorder="1" applyAlignment="1">
      <alignment horizontal="left" vertical="center"/>
    </xf>
    <xf numFmtId="1" fontId="2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1" fontId="19" fillId="0" borderId="13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Squat #37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Volumen'!$Q$26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Volumen'!$R$25:$U$25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Volumen'!$R$26:$U$26</c:f>
              <c:numCache>
                <c:formatCode>0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5E1-44EF-B166-825126498DC6}"/>
            </c:ext>
          </c:extLst>
        </c:ser>
        <c:ser>
          <c:idx val="1"/>
          <c:order val="1"/>
          <c:tx>
            <c:strRef>
              <c:f>'Calculos de Volumen'!$Q$27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Volumen'!$R$25:$U$25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Volumen'!$R$27:$U$27</c:f>
              <c:numCache>
                <c:formatCode>0</c:formatCode>
                <c:ptCount val="4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F5E1-44EF-B166-825126498DC6}"/>
            </c:ext>
          </c:extLst>
        </c:ser>
        <c:ser>
          <c:idx val="2"/>
          <c:order val="2"/>
          <c:tx>
            <c:strRef>
              <c:f>'Calculos de Volumen'!$Q$28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Volumen'!$R$25:$U$25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Volumen'!$R$28:$U$28</c:f>
              <c:numCache>
                <c:formatCode>0</c:formatCode>
                <c:ptCount val="4"/>
                <c:pt idx="0">
                  <c:v>46</c:v>
                </c:pt>
                <c:pt idx="1">
                  <c:v>50</c:v>
                </c:pt>
                <c:pt idx="2">
                  <c:v>61</c:v>
                </c:pt>
                <c:pt idx="3">
                  <c:v>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F5E1-44EF-B166-825126498DC6}"/>
            </c:ext>
          </c:extLst>
        </c:ser>
        <c:ser>
          <c:idx val="3"/>
          <c:order val="3"/>
          <c:tx>
            <c:strRef>
              <c:f>'Calculos de Volumen'!$Q$29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Volumen'!$R$25:$U$25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Volumen'!$R$29:$U$29</c:f>
              <c:numCache>
                <c:formatCode>0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15</c:v>
                </c:pt>
                <c:pt idx="3">
                  <c:v>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F5E1-44EF-B166-825126498DC6}"/>
            </c:ext>
          </c:extLst>
        </c:ser>
        <c:ser>
          <c:idx val="4"/>
          <c:order val="4"/>
          <c:tx>
            <c:strRef>
              <c:f>'Calculos de Volumen'!$Q$30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Volumen'!$R$25:$U$25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Volumen'!$R$30:$U$30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F5E1-44EF-B166-82512649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5957419"/>
        <c:axId val="1930843147"/>
      </c:barChart>
      <c:catAx>
        <c:axId val="4059574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930843147"/>
        <c:crosses val="autoZero"/>
        <c:auto val="1"/>
        <c:lblAlgn val="ctr"/>
        <c:lblOffset val="100"/>
        <c:noMultiLvlLbl val="1"/>
      </c:catAx>
      <c:valAx>
        <c:axId val="1930843147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40595741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Lift Distribution #37</a:t>
            </a:r>
          </a:p>
        </c:rich>
      </c:tx>
      <c:overlay val="0"/>
    </c:title>
    <c:autoTitleDeleted val="0"/>
    <c:plotArea>
      <c:layout/>
      <c:areaChart>
        <c:grouping val="stacked"/>
        <c:varyColors val="1"/>
        <c:ser>
          <c:idx val="0"/>
          <c:order val="0"/>
          <c:tx>
            <c:strRef>
              <c:f>'Calculos de Volumen'!$AL$26</c:f>
              <c:strCache>
                <c:ptCount val="1"/>
                <c:pt idx="0">
                  <c:v>Squat</c:v>
                </c:pt>
              </c:strCache>
            </c:strRef>
          </c:tx>
          <c:spPr>
            <a:solidFill>
              <a:srgbClr val="999999"/>
            </a:solidFill>
            <a:ln w="19050" cmpd="sng">
              <a:solidFill>
                <a:srgbClr val="999999"/>
              </a:solidFill>
            </a:ln>
          </c:spPr>
          <c:cat>
            <c:strRef>
              <c:f>'Calculos de Volumen'!$AM$25:$AP$25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Volumen'!$AM$26:$AP$26</c:f>
              <c:numCache>
                <c:formatCode>0%</c:formatCode>
                <c:ptCount val="4"/>
                <c:pt idx="0">
                  <c:v>0.25874125874125875</c:v>
                </c:pt>
                <c:pt idx="1">
                  <c:v>0.35361216730038025</c:v>
                </c:pt>
                <c:pt idx="2">
                  <c:v>0.32634730538922158</c:v>
                </c:pt>
                <c:pt idx="3">
                  <c:v>0.3656387665198238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B-4AA7-81F5-EEA8DF167DD6}"/>
            </c:ext>
          </c:extLst>
        </c:ser>
        <c:ser>
          <c:idx val="1"/>
          <c:order val="1"/>
          <c:tx>
            <c:strRef>
              <c:f>'Calculos de Volumen'!$AL$27</c:f>
              <c:strCache>
                <c:ptCount val="1"/>
                <c:pt idx="0">
                  <c:v>Bench</c:v>
                </c:pt>
              </c:strCache>
            </c:strRef>
          </c:tx>
          <c:spPr>
            <a:solidFill>
              <a:srgbClr val="666666"/>
            </a:solidFill>
            <a:ln w="19050" cmpd="sng">
              <a:solidFill>
                <a:srgbClr val="666666"/>
              </a:solidFill>
            </a:ln>
          </c:spPr>
          <c:cat>
            <c:strRef>
              <c:f>'Calculos de Volumen'!$AM$25:$AP$25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Volumen'!$AM$27:$AP$27</c:f>
              <c:numCache>
                <c:formatCode>0%</c:formatCode>
                <c:ptCount val="4"/>
                <c:pt idx="0">
                  <c:v>0.49650349650349651</c:v>
                </c:pt>
                <c:pt idx="1">
                  <c:v>0.42965779467680609</c:v>
                </c:pt>
                <c:pt idx="2">
                  <c:v>0.48502994011976047</c:v>
                </c:pt>
                <c:pt idx="3">
                  <c:v>0.51982378854625555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B-4AA7-81F5-EEA8DF167DD6}"/>
            </c:ext>
          </c:extLst>
        </c:ser>
        <c:ser>
          <c:idx val="2"/>
          <c:order val="2"/>
          <c:tx>
            <c:strRef>
              <c:f>'Calculos de Volumen'!$AL$28</c:f>
              <c:strCache>
                <c:ptCount val="1"/>
                <c:pt idx="0">
                  <c:v>Dead</c:v>
                </c:pt>
              </c:strCache>
            </c:strRef>
          </c:tx>
          <c:spPr>
            <a:solidFill>
              <a:srgbClr val="434343"/>
            </a:solidFill>
            <a:ln w="19050" cmpd="sng">
              <a:solidFill>
                <a:srgbClr val="434343"/>
              </a:solidFill>
            </a:ln>
          </c:spPr>
          <c:cat>
            <c:strRef>
              <c:f>'Calculos de Volumen'!$AM$25:$AP$25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Volumen'!$AM$28:$AP$28</c:f>
              <c:numCache>
                <c:formatCode>0%</c:formatCode>
                <c:ptCount val="4"/>
                <c:pt idx="0">
                  <c:v>0.24475524475524477</c:v>
                </c:pt>
                <c:pt idx="1">
                  <c:v>0.21673003802281368</c:v>
                </c:pt>
                <c:pt idx="2">
                  <c:v>0.18862275449101795</c:v>
                </c:pt>
                <c:pt idx="3">
                  <c:v>0.11453744493392071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3B-4AA7-81F5-EEA8DF167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5706346"/>
        <c:axId val="2033972280"/>
      </c:areaChart>
      <c:catAx>
        <c:axId val="9757063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2033972280"/>
        <c:crosses val="autoZero"/>
        <c:auto val="1"/>
        <c:lblAlgn val="ctr"/>
        <c:lblOffset val="100"/>
        <c:noMultiLvlLbl val="1"/>
      </c:catAx>
      <c:valAx>
        <c:axId val="20339722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975706346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rgbClr val="000000"/>
                </a:solidFill>
                <a:latin typeface="Roboto"/>
              </a:defRPr>
            </a:pPr>
            <a:r>
              <a:rPr lang="es-ES" sz="2400" b="1">
                <a:solidFill>
                  <a:srgbClr val="000000"/>
                </a:solidFill>
                <a:latin typeface="Roboto"/>
              </a:rPr>
              <a:t>Competition Period (#32)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'Calculos de Volumen'!$F$83</c:f>
              <c:strCache>
                <c:ptCount val="1"/>
                <c:pt idx="0">
                  <c:v>NL</c:v>
                </c:pt>
              </c:strCache>
            </c:strRef>
          </c:tx>
          <c:spPr>
            <a:ln w="38100" cmpd="sng">
              <a:solidFill>
                <a:srgbClr val="434343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Volumen'!$F$84:$F$87</c:f>
              <c:numCache>
                <c:formatCode>0</c:formatCode>
                <c:ptCount val="4"/>
                <c:pt idx="0">
                  <c:v>132</c:v>
                </c:pt>
                <c:pt idx="1">
                  <c:v>220</c:v>
                </c:pt>
                <c:pt idx="2">
                  <c:v>129</c:v>
                </c:pt>
                <c:pt idx="3">
                  <c:v>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688-41D6-8414-75BB2032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606666"/>
        <c:axId val="131393782"/>
      </c:lineChart>
      <c:lineChart>
        <c:grouping val="standard"/>
        <c:varyColors val="0"/>
        <c:ser>
          <c:idx val="1"/>
          <c:order val="1"/>
          <c:tx>
            <c:strRef>
              <c:f>'Calculos de Volumen'!$L$83</c:f>
              <c:strCache>
                <c:ptCount val="1"/>
                <c:pt idx="0">
                  <c:v>Avg %</c:v>
                </c:pt>
              </c:strCache>
            </c:strRef>
          </c:tx>
          <c:spPr>
            <a:ln w="38100" cmpd="sng">
              <a:solidFill>
                <a:srgbClr val="CCCCCC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Volumen'!$L$84:$L$87</c:f>
              <c:numCache>
                <c:formatCode>0.0%</c:formatCode>
                <c:ptCount val="4"/>
                <c:pt idx="0">
                  <c:v>0.20871712721932986</c:v>
                </c:pt>
                <c:pt idx="1">
                  <c:v>0.21545855026031235</c:v>
                </c:pt>
                <c:pt idx="2">
                  <c:v>0.20964382064679166</c:v>
                </c:pt>
                <c:pt idx="3">
                  <c:v>0.1927668040358107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688-41D6-8414-75BB20328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254185"/>
        <c:axId val="1329614443"/>
      </c:lineChart>
      <c:catAx>
        <c:axId val="10856066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1393782"/>
        <c:crosses val="autoZero"/>
        <c:auto val="1"/>
        <c:lblAlgn val="ctr"/>
        <c:lblOffset val="100"/>
        <c:noMultiLvlLbl val="1"/>
      </c:catAx>
      <c:valAx>
        <c:axId val="131393782"/>
        <c:scaling>
          <c:orientation val="minMax"/>
          <c:max val="350"/>
        </c:scaling>
        <c:delete val="0"/>
        <c:axPos val="l"/>
        <c:majorGridlines>
          <c:spPr>
            <a:ln>
              <a:solidFill>
                <a:srgbClr val="CCCCCC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Number of Lifts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085606666"/>
        <c:crosses val="autoZero"/>
        <c:crossBetween val="between"/>
      </c:valAx>
      <c:catAx>
        <c:axId val="106425418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29614443"/>
        <c:crosses val="autoZero"/>
        <c:auto val="1"/>
        <c:lblAlgn val="ctr"/>
        <c:lblOffset val="100"/>
        <c:noMultiLvlLbl val="1"/>
      </c:catAx>
      <c:valAx>
        <c:axId val="1329614443"/>
        <c:scaling>
          <c:orientation val="minMax"/>
          <c:max val="0.24"/>
        </c:scaling>
        <c:delete val="0"/>
        <c:axPos val="r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Average Weight (% of Total)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064254185"/>
        <c:crosses val="max"/>
        <c:crossBetween val="between"/>
      </c:valAx>
      <c:spPr>
        <a:solidFill>
          <a:srgbClr val="FFFFFF"/>
        </a:solidFill>
      </c:spPr>
    </c:plotArea>
    <c:legend>
      <c:legendPos val="tr"/>
      <c:overlay val="1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s-E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rgbClr val="000000"/>
                </a:solidFill>
                <a:latin typeface="Roboto"/>
              </a:defRPr>
            </a:pPr>
            <a:r>
              <a:rPr lang="es-ES" sz="2400" b="1">
                <a:solidFill>
                  <a:srgbClr val="000000"/>
                </a:solidFill>
                <a:latin typeface="Roboto"/>
              </a:rPr>
              <a:t>Preparatory Period (#30)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'Calculos de Volumen'!$F$54</c:f>
              <c:strCache>
                <c:ptCount val="1"/>
                <c:pt idx="0">
                  <c:v>NL</c:v>
                </c:pt>
              </c:strCache>
            </c:strRef>
          </c:tx>
          <c:spPr>
            <a:ln w="38100" cmpd="sng">
              <a:solidFill>
                <a:srgbClr val="434343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Volumen'!$F$55:$F$58</c:f>
              <c:numCache>
                <c:formatCode>0</c:formatCode>
                <c:ptCount val="4"/>
                <c:pt idx="0">
                  <c:v>295</c:v>
                </c:pt>
                <c:pt idx="1">
                  <c:v>226</c:v>
                </c:pt>
                <c:pt idx="2">
                  <c:v>278</c:v>
                </c:pt>
                <c:pt idx="3">
                  <c:v>190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4EB-4308-8DEB-0EB98FCA4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719585"/>
        <c:axId val="869503499"/>
      </c:lineChart>
      <c:lineChart>
        <c:grouping val="standard"/>
        <c:varyColors val="0"/>
        <c:ser>
          <c:idx val="1"/>
          <c:order val="1"/>
          <c:tx>
            <c:strRef>
              <c:f>'Calculos de Volumen'!$L$54</c:f>
              <c:strCache>
                <c:ptCount val="1"/>
                <c:pt idx="0">
                  <c:v>Avg %</c:v>
                </c:pt>
              </c:strCache>
            </c:strRef>
          </c:tx>
          <c:spPr>
            <a:ln w="38100" cmpd="sng">
              <a:solidFill>
                <a:srgbClr val="CCCCCC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Volumen'!$L$55:$L$58</c:f>
              <c:numCache>
                <c:formatCode>0.0%</c:formatCode>
                <c:ptCount val="4"/>
                <c:pt idx="0">
                  <c:v>0.22101097588292393</c:v>
                </c:pt>
                <c:pt idx="1">
                  <c:v>0.22020583992826792</c:v>
                </c:pt>
                <c:pt idx="2">
                  <c:v>0.22298989002630493</c:v>
                </c:pt>
                <c:pt idx="3">
                  <c:v>0.21731973104567587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4EB-4308-8DEB-0EB98FCA4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848426"/>
        <c:axId val="2087813808"/>
      </c:lineChart>
      <c:catAx>
        <c:axId val="5857195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869503499"/>
        <c:crosses val="autoZero"/>
        <c:auto val="1"/>
        <c:lblAlgn val="ctr"/>
        <c:lblOffset val="100"/>
        <c:noMultiLvlLbl val="1"/>
      </c:catAx>
      <c:valAx>
        <c:axId val="869503499"/>
        <c:scaling>
          <c:orientation val="minMax"/>
          <c:max val="350"/>
        </c:scaling>
        <c:delete val="0"/>
        <c:axPos val="l"/>
        <c:majorGridlines>
          <c:spPr>
            <a:ln>
              <a:solidFill>
                <a:srgbClr val="CCCCCC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Number of Lifts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585719585"/>
        <c:crosses val="autoZero"/>
        <c:crossBetween val="between"/>
      </c:valAx>
      <c:catAx>
        <c:axId val="28984842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7813808"/>
        <c:crosses val="autoZero"/>
        <c:auto val="1"/>
        <c:lblAlgn val="ctr"/>
        <c:lblOffset val="100"/>
        <c:noMultiLvlLbl val="1"/>
      </c:catAx>
      <c:valAx>
        <c:axId val="2087813808"/>
        <c:scaling>
          <c:orientation val="minMax"/>
          <c:max val="0.24"/>
        </c:scaling>
        <c:delete val="0"/>
        <c:axPos val="r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Average Weight (% of Total)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289848426"/>
        <c:crosses val="max"/>
        <c:crossBetween val="between"/>
      </c:valAx>
      <c:spPr>
        <a:solidFill>
          <a:srgbClr val="FFFFFF"/>
        </a:solidFill>
      </c:spPr>
    </c:plotArea>
    <c:legend>
      <c:legendPos val="tr"/>
      <c:overlay val="1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s-E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rgbClr val="000000"/>
                </a:solidFill>
                <a:latin typeface="Roboto"/>
              </a:defRPr>
            </a:pPr>
            <a:r>
              <a:rPr lang="es-ES" sz="2400" b="1">
                <a:solidFill>
                  <a:srgbClr val="000000"/>
                </a:solidFill>
                <a:latin typeface="Roboto"/>
              </a:rPr>
              <a:t>Preparatory Period (#37)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'Calculos de Volumen'!$F$25</c:f>
              <c:strCache>
                <c:ptCount val="1"/>
                <c:pt idx="0">
                  <c:v>NL</c:v>
                </c:pt>
              </c:strCache>
            </c:strRef>
          </c:tx>
          <c:spPr>
            <a:ln w="38100" cmpd="sng">
              <a:solidFill>
                <a:srgbClr val="434343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Volumen'!$F$26:$F$29</c:f>
              <c:numCache>
                <c:formatCode>0</c:formatCode>
                <c:ptCount val="4"/>
                <c:pt idx="0">
                  <c:v>286</c:v>
                </c:pt>
                <c:pt idx="1">
                  <c:v>263</c:v>
                </c:pt>
                <c:pt idx="2">
                  <c:v>334</c:v>
                </c:pt>
                <c:pt idx="3">
                  <c:v>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F-49FF-9BB6-0BAA9E98B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442385"/>
        <c:axId val="2016828302"/>
      </c:lineChart>
      <c:lineChart>
        <c:grouping val="standard"/>
        <c:varyColors val="0"/>
        <c:ser>
          <c:idx val="1"/>
          <c:order val="1"/>
          <c:tx>
            <c:strRef>
              <c:f>'Calculos de Volumen'!$L$25</c:f>
              <c:strCache>
                <c:ptCount val="1"/>
                <c:pt idx="0">
                  <c:v>Avg %</c:v>
                </c:pt>
              </c:strCache>
            </c:strRef>
          </c:tx>
          <c:spPr>
            <a:ln w="38100" cmpd="sng">
              <a:solidFill>
                <a:srgbClr val="CCCCCC"/>
              </a:solidFill>
            </a:ln>
          </c:spPr>
          <c:marker>
            <c:symbol val="none"/>
          </c:marker>
          <c:cat>
            <c:strRef>
              <c:f>'Calculos de Volumen'!$B$26:$B$29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Volumen'!$L$26:$L$29</c:f>
              <c:numCache>
                <c:formatCode>0.0%</c:formatCode>
                <c:ptCount val="4"/>
                <c:pt idx="0">
                  <c:v>0.19971658297649486</c:v>
                </c:pt>
                <c:pt idx="1">
                  <c:v>0.21113549186780792</c:v>
                </c:pt>
                <c:pt idx="2">
                  <c:v>0.20724630035084018</c:v>
                </c:pt>
                <c:pt idx="3">
                  <c:v>0.20716489743639505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F-49FF-9BB6-0BAA9E98B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838744"/>
        <c:axId val="910653614"/>
      </c:lineChart>
      <c:catAx>
        <c:axId val="19604423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2016828302"/>
        <c:crosses val="autoZero"/>
        <c:auto val="1"/>
        <c:lblAlgn val="ctr"/>
        <c:lblOffset val="100"/>
        <c:noMultiLvlLbl val="1"/>
      </c:catAx>
      <c:valAx>
        <c:axId val="2016828302"/>
        <c:scaling>
          <c:orientation val="minMax"/>
          <c:max val="350"/>
        </c:scaling>
        <c:delete val="0"/>
        <c:axPos val="l"/>
        <c:majorGridlines>
          <c:spPr>
            <a:ln>
              <a:solidFill>
                <a:srgbClr val="CCCCCC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Number of Lifts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960442385"/>
        <c:crosses val="autoZero"/>
        <c:crossBetween val="between"/>
      </c:valAx>
      <c:catAx>
        <c:axId val="842838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0653614"/>
        <c:crosses val="autoZero"/>
        <c:auto val="1"/>
        <c:lblAlgn val="ctr"/>
        <c:lblOffset val="100"/>
        <c:noMultiLvlLbl val="1"/>
      </c:catAx>
      <c:valAx>
        <c:axId val="910653614"/>
        <c:scaling>
          <c:orientation val="minMax"/>
          <c:max val="0.24"/>
        </c:scaling>
        <c:delete val="0"/>
        <c:axPos val="r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200" b="1" i="0">
                    <a:solidFill>
                      <a:srgbClr val="222222"/>
                    </a:solidFill>
                    <a:latin typeface="Roboto"/>
                  </a:defRPr>
                </a:pPr>
                <a:r>
                  <a:rPr lang="es-ES" sz="1200" b="1" i="0">
                    <a:solidFill>
                      <a:srgbClr val="222222"/>
                    </a:solidFill>
                    <a:latin typeface="Roboto"/>
                  </a:rPr>
                  <a:t>Average Weight (% of Total)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842838744"/>
        <c:crosses val="max"/>
        <c:crossBetween val="between"/>
      </c:valAx>
      <c:spPr>
        <a:solidFill>
          <a:srgbClr val="FFFFFF"/>
        </a:solidFill>
      </c:spPr>
    </c:plotArea>
    <c:legend>
      <c:legendPos val="tr"/>
      <c:overlay val="1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s-E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Deadlift #30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Volumen'!$AE$55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Volumen'!$AF$54:$AI$54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Volumen'!$AF$55:$AI$55</c:f>
              <c:numCache>
                <c:formatCode>0</c:formatCode>
                <c:ptCount val="4"/>
                <c:pt idx="0">
                  <c:v>4</c:v>
                </c:pt>
                <c:pt idx="1">
                  <c:v>8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761B-4B56-B3DA-412E0F19AB41}"/>
            </c:ext>
          </c:extLst>
        </c:ser>
        <c:ser>
          <c:idx val="1"/>
          <c:order val="1"/>
          <c:tx>
            <c:strRef>
              <c:f>'Calculos de Volumen'!$AE$56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Volumen'!$AF$54:$AI$54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Volumen'!$AF$56:$AI$56</c:f>
              <c:numCache>
                <c:formatCode>0</c:formatCode>
                <c:ptCount val="4"/>
                <c:pt idx="0">
                  <c:v>13</c:v>
                </c:pt>
                <c:pt idx="1">
                  <c:v>12</c:v>
                </c:pt>
                <c:pt idx="2">
                  <c:v>9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761B-4B56-B3DA-412E0F19AB41}"/>
            </c:ext>
          </c:extLst>
        </c:ser>
        <c:ser>
          <c:idx val="2"/>
          <c:order val="2"/>
          <c:tx>
            <c:strRef>
              <c:f>'Calculos de Volumen'!$AE$57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Volumen'!$AF$54:$AI$54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Volumen'!$AF$57:$AI$57</c:f>
              <c:numCache>
                <c:formatCode>0</c:formatCode>
                <c:ptCount val="4"/>
                <c:pt idx="0">
                  <c:v>14</c:v>
                </c:pt>
                <c:pt idx="1">
                  <c:v>24</c:v>
                </c:pt>
                <c:pt idx="2">
                  <c:v>16</c:v>
                </c:pt>
                <c:pt idx="3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761B-4B56-B3DA-412E0F19AB41}"/>
            </c:ext>
          </c:extLst>
        </c:ser>
        <c:ser>
          <c:idx val="3"/>
          <c:order val="3"/>
          <c:tx>
            <c:strRef>
              <c:f>'Calculos de Volumen'!$AE$58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Volumen'!$AF$54:$AI$54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Volumen'!$AF$58:$AI$58</c:f>
              <c:numCache>
                <c:formatCode>0</c:formatCode>
                <c:ptCount val="4"/>
                <c:pt idx="0">
                  <c:v>24</c:v>
                </c:pt>
                <c:pt idx="1">
                  <c:v>15</c:v>
                </c:pt>
                <c:pt idx="2">
                  <c:v>31</c:v>
                </c:pt>
                <c:pt idx="3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761B-4B56-B3DA-412E0F19AB41}"/>
            </c:ext>
          </c:extLst>
        </c:ser>
        <c:ser>
          <c:idx val="4"/>
          <c:order val="4"/>
          <c:tx>
            <c:strRef>
              <c:f>'Calculos de Volumen'!$AE$59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Volumen'!$AF$54:$AI$54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Volumen'!$AF$59:$AI$59</c:f>
              <c:numCache>
                <c:formatCode>0</c:formatCode>
                <c:ptCount val="4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761B-4B56-B3DA-412E0F19A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7994298"/>
        <c:axId val="1345404096"/>
      </c:barChart>
      <c:catAx>
        <c:axId val="13379942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45404096"/>
        <c:crosses val="autoZero"/>
        <c:auto val="1"/>
        <c:lblAlgn val="ctr"/>
        <c:lblOffset val="100"/>
        <c:noMultiLvlLbl val="1"/>
      </c:catAx>
      <c:valAx>
        <c:axId val="1345404096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3799429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Lift Distribution #30</a:t>
            </a:r>
          </a:p>
        </c:rich>
      </c:tx>
      <c:overlay val="0"/>
    </c:title>
    <c:autoTitleDeleted val="0"/>
    <c:plotArea>
      <c:layout/>
      <c:areaChart>
        <c:grouping val="stacked"/>
        <c:varyColors val="1"/>
        <c:ser>
          <c:idx val="0"/>
          <c:order val="0"/>
          <c:tx>
            <c:strRef>
              <c:f>'Calculos de Volumen'!$AL$55</c:f>
              <c:strCache>
                <c:ptCount val="1"/>
                <c:pt idx="0">
                  <c:v>Squat</c:v>
                </c:pt>
              </c:strCache>
            </c:strRef>
          </c:tx>
          <c:spPr>
            <a:solidFill>
              <a:srgbClr val="999999"/>
            </a:solidFill>
            <a:ln w="19050" cmpd="sng">
              <a:solidFill>
                <a:srgbClr val="999999"/>
              </a:solidFill>
            </a:ln>
          </c:spPr>
          <c:cat>
            <c:strRef>
              <c:f>'Calculos de Volumen'!$AM$54:$AP$54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Volumen'!$AM$55:$AP$55</c:f>
              <c:numCache>
                <c:formatCode>0%</c:formatCode>
                <c:ptCount val="4"/>
                <c:pt idx="0">
                  <c:v>0.4033898305084746</c:v>
                </c:pt>
                <c:pt idx="1">
                  <c:v>0.37168141592920356</c:v>
                </c:pt>
                <c:pt idx="2">
                  <c:v>0.38129496402877699</c:v>
                </c:pt>
                <c:pt idx="3">
                  <c:v>0.43684210526315792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E-4A77-B55B-1B61EBC30F44}"/>
            </c:ext>
          </c:extLst>
        </c:ser>
        <c:ser>
          <c:idx val="1"/>
          <c:order val="1"/>
          <c:tx>
            <c:strRef>
              <c:f>'Calculos de Volumen'!$AL$56</c:f>
              <c:strCache>
                <c:ptCount val="1"/>
                <c:pt idx="0">
                  <c:v>Bench</c:v>
                </c:pt>
              </c:strCache>
            </c:strRef>
          </c:tx>
          <c:spPr>
            <a:solidFill>
              <a:srgbClr val="666666"/>
            </a:solidFill>
            <a:ln w="19050" cmpd="sng">
              <a:solidFill>
                <a:srgbClr val="666666"/>
              </a:solidFill>
            </a:ln>
          </c:spPr>
          <c:cat>
            <c:strRef>
              <c:f>'Calculos de Volumen'!$AM$54:$AP$54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Volumen'!$AM$56:$AP$56</c:f>
              <c:numCache>
                <c:formatCode>0%</c:formatCode>
                <c:ptCount val="4"/>
                <c:pt idx="0">
                  <c:v>0.38305084745762713</c:v>
                </c:pt>
                <c:pt idx="1">
                  <c:v>0.36725663716814161</c:v>
                </c:pt>
                <c:pt idx="2">
                  <c:v>0.40287769784172661</c:v>
                </c:pt>
                <c:pt idx="3">
                  <c:v>0.4263157894736842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6E-4A77-B55B-1B61EBC30F44}"/>
            </c:ext>
          </c:extLst>
        </c:ser>
        <c:ser>
          <c:idx val="2"/>
          <c:order val="2"/>
          <c:tx>
            <c:strRef>
              <c:f>'Calculos de Volumen'!$AL$57</c:f>
              <c:strCache>
                <c:ptCount val="1"/>
                <c:pt idx="0">
                  <c:v>Dead</c:v>
                </c:pt>
              </c:strCache>
            </c:strRef>
          </c:tx>
          <c:spPr>
            <a:solidFill>
              <a:srgbClr val="434343"/>
            </a:solidFill>
            <a:ln w="19050" cmpd="sng">
              <a:solidFill>
                <a:srgbClr val="434343"/>
              </a:solidFill>
            </a:ln>
          </c:spPr>
          <c:cat>
            <c:strRef>
              <c:f>'Calculos de Volumen'!$AM$54:$AP$54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Volumen'!$AM$57:$AP$57</c:f>
              <c:numCache>
                <c:formatCode>0%</c:formatCode>
                <c:ptCount val="4"/>
                <c:pt idx="0">
                  <c:v>0.2135593220338983</c:v>
                </c:pt>
                <c:pt idx="1">
                  <c:v>0.26106194690265488</c:v>
                </c:pt>
                <c:pt idx="2">
                  <c:v>0.21582733812949639</c:v>
                </c:pt>
                <c:pt idx="3">
                  <c:v>0.1368421052631579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E-4A77-B55B-1B61EBC30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496455"/>
        <c:axId val="1943695092"/>
      </c:areaChart>
      <c:catAx>
        <c:axId val="3044964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943695092"/>
        <c:crosses val="autoZero"/>
        <c:auto val="1"/>
        <c:lblAlgn val="ctr"/>
        <c:lblOffset val="100"/>
        <c:noMultiLvlLbl val="1"/>
      </c:catAx>
      <c:valAx>
        <c:axId val="19436950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304496455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Bench #37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Volumen'!$X$26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Volumen'!$Y$25:$AB$25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Volumen'!$Y$26:$AB$26</c:f>
              <c:numCache>
                <c:formatCode>0</c:formatCode>
                <c:ptCount val="4"/>
                <c:pt idx="0">
                  <c:v>42</c:v>
                </c:pt>
                <c:pt idx="1">
                  <c:v>23</c:v>
                </c:pt>
                <c:pt idx="2">
                  <c:v>37</c:v>
                </c:pt>
                <c:pt idx="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8D1-4D2B-AF0B-4AF112B80060}"/>
            </c:ext>
          </c:extLst>
        </c:ser>
        <c:ser>
          <c:idx val="1"/>
          <c:order val="1"/>
          <c:tx>
            <c:strRef>
              <c:f>'Calculos de Volumen'!$X$27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Volumen'!$Y$25:$AB$25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Volumen'!$Y$27:$AB$27</c:f>
              <c:numCache>
                <c:formatCode>0</c:formatCode>
                <c:ptCount val="4"/>
                <c:pt idx="0">
                  <c:v>39</c:v>
                </c:pt>
                <c:pt idx="1">
                  <c:v>25</c:v>
                </c:pt>
                <c:pt idx="2">
                  <c:v>60</c:v>
                </c:pt>
                <c:pt idx="3">
                  <c:v>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28D1-4D2B-AF0B-4AF112B80060}"/>
            </c:ext>
          </c:extLst>
        </c:ser>
        <c:ser>
          <c:idx val="2"/>
          <c:order val="2"/>
          <c:tx>
            <c:strRef>
              <c:f>'Calculos de Volumen'!$X$28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Volumen'!$Y$25:$AB$25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Volumen'!$Y$28:$AB$28</c:f>
              <c:numCache>
                <c:formatCode>0</c:formatCode>
                <c:ptCount val="4"/>
                <c:pt idx="0">
                  <c:v>61</c:v>
                </c:pt>
                <c:pt idx="1">
                  <c:v>49</c:v>
                </c:pt>
                <c:pt idx="2">
                  <c:v>36</c:v>
                </c:pt>
                <c:pt idx="3">
                  <c:v>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28D1-4D2B-AF0B-4AF112B80060}"/>
            </c:ext>
          </c:extLst>
        </c:ser>
        <c:ser>
          <c:idx val="3"/>
          <c:order val="3"/>
          <c:tx>
            <c:strRef>
              <c:f>'Calculos de Volumen'!$X$29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Volumen'!$Y$25:$AB$25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Volumen'!$Y$29:$AB$29</c:f>
              <c:numCache>
                <c:formatCode>0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29</c:v>
                </c:pt>
                <c:pt idx="3">
                  <c:v>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28D1-4D2B-AF0B-4AF112B80060}"/>
            </c:ext>
          </c:extLst>
        </c:ser>
        <c:ser>
          <c:idx val="4"/>
          <c:order val="4"/>
          <c:tx>
            <c:strRef>
              <c:f>'Calculos de Volumen'!$X$30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Volumen'!$Y$25:$AB$25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Volumen'!$Y$30:$AB$30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28D1-4D2B-AF0B-4AF112B80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3076335"/>
        <c:axId val="1146372745"/>
      </c:barChart>
      <c:catAx>
        <c:axId val="8430763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146372745"/>
        <c:crosses val="autoZero"/>
        <c:auto val="1"/>
        <c:lblAlgn val="ctr"/>
        <c:lblOffset val="100"/>
        <c:noMultiLvlLbl val="1"/>
      </c:catAx>
      <c:valAx>
        <c:axId val="1146372745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CCCCCC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200"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84307633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Deadlift #37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Volumen'!$AE$26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Volumen'!$AF$25:$AI$25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Volumen'!$AF$26:$AI$26</c:f>
              <c:numCache>
                <c:formatCode>0</c:formatCode>
                <c:ptCount val="4"/>
                <c:pt idx="0">
                  <c:v>10</c:v>
                </c:pt>
                <c:pt idx="1">
                  <c:v>8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276-4E35-A0DD-00806E179860}"/>
            </c:ext>
          </c:extLst>
        </c:ser>
        <c:ser>
          <c:idx val="1"/>
          <c:order val="1"/>
          <c:tx>
            <c:strRef>
              <c:f>'Calculos de Volumen'!$AE$27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Volumen'!$AF$25:$AI$25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Volumen'!$AF$27:$AI$27</c:f>
              <c:numCache>
                <c:formatCode>0</c:formatCode>
                <c:ptCount val="4"/>
                <c:pt idx="0">
                  <c:v>20</c:v>
                </c:pt>
                <c:pt idx="1">
                  <c:v>12</c:v>
                </c:pt>
                <c:pt idx="2">
                  <c:v>9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B276-4E35-A0DD-00806E179860}"/>
            </c:ext>
          </c:extLst>
        </c:ser>
        <c:ser>
          <c:idx val="2"/>
          <c:order val="2"/>
          <c:tx>
            <c:strRef>
              <c:f>'Calculos de Volumen'!$AE$28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Volumen'!$AF$25:$AI$25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Volumen'!$AF$28:$AI$28</c:f>
              <c:numCache>
                <c:formatCode>0</c:formatCode>
                <c:ptCount val="4"/>
                <c:pt idx="0">
                  <c:v>28</c:v>
                </c:pt>
                <c:pt idx="1">
                  <c:v>37</c:v>
                </c:pt>
                <c:pt idx="2">
                  <c:v>34</c:v>
                </c:pt>
                <c:pt idx="3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B276-4E35-A0DD-00806E179860}"/>
            </c:ext>
          </c:extLst>
        </c:ser>
        <c:ser>
          <c:idx val="3"/>
          <c:order val="3"/>
          <c:tx>
            <c:strRef>
              <c:f>'Calculos de Volumen'!$AE$29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Volumen'!$AF$25:$AI$25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Volumen'!$AF$29:$AI$29</c:f>
              <c:numCache>
                <c:formatCode>0</c:formatCode>
                <c:ptCount val="4"/>
                <c:pt idx="0">
                  <c:v>12</c:v>
                </c:pt>
                <c:pt idx="1">
                  <c:v>0</c:v>
                </c:pt>
                <c:pt idx="2">
                  <c:v>16</c:v>
                </c:pt>
                <c:pt idx="3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B276-4E35-A0DD-00806E179860}"/>
            </c:ext>
          </c:extLst>
        </c:ser>
        <c:ser>
          <c:idx val="4"/>
          <c:order val="4"/>
          <c:tx>
            <c:strRef>
              <c:f>'Calculos de Volumen'!$AE$30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Volumen'!$AF$25:$AI$25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Volumen'!$AF$30:$AI$30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B276-4E35-A0DD-00806E179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6015845"/>
        <c:axId val="933560447"/>
      </c:barChart>
      <c:catAx>
        <c:axId val="8260158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933560447"/>
        <c:crosses val="autoZero"/>
        <c:auto val="1"/>
        <c:lblAlgn val="ctr"/>
        <c:lblOffset val="100"/>
        <c:noMultiLvlLbl val="1"/>
      </c:catAx>
      <c:valAx>
        <c:axId val="933560447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CCCCCC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200"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82601584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Squat #30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Volumen'!$Q$55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Volumen'!$R$54:$U$54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Volumen'!$R$55:$U$55</c:f>
              <c:numCache>
                <c:formatCode>0</c:formatCode>
                <c:ptCount val="4"/>
                <c:pt idx="0">
                  <c:v>20</c:v>
                </c:pt>
                <c:pt idx="1">
                  <c:v>15</c:v>
                </c:pt>
                <c:pt idx="2">
                  <c:v>16</c:v>
                </c:pt>
                <c:pt idx="3">
                  <c:v>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C810-453D-897B-D21A6FFCAE0F}"/>
            </c:ext>
          </c:extLst>
        </c:ser>
        <c:ser>
          <c:idx val="1"/>
          <c:order val="1"/>
          <c:tx>
            <c:strRef>
              <c:f>'Calculos de Volumen'!$Q$56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Volumen'!$R$54:$U$54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Volumen'!$R$56:$U$56</c:f>
              <c:numCache>
                <c:formatCode>0</c:formatCode>
                <c:ptCount val="4"/>
                <c:pt idx="0">
                  <c:v>26</c:v>
                </c:pt>
                <c:pt idx="1">
                  <c:v>17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C810-453D-897B-D21A6FFCAE0F}"/>
            </c:ext>
          </c:extLst>
        </c:ser>
        <c:ser>
          <c:idx val="2"/>
          <c:order val="2"/>
          <c:tx>
            <c:strRef>
              <c:f>'Calculos de Volumen'!$Q$57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Volumen'!$R$54:$U$54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Volumen'!$R$57:$U$57</c:f>
              <c:numCache>
                <c:formatCode>0</c:formatCode>
                <c:ptCount val="4"/>
                <c:pt idx="0">
                  <c:v>43</c:v>
                </c:pt>
                <c:pt idx="1">
                  <c:v>37</c:v>
                </c:pt>
                <c:pt idx="2">
                  <c:v>36</c:v>
                </c:pt>
                <c:pt idx="3">
                  <c:v>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C810-453D-897B-D21A6FFCAE0F}"/>
            </c:ext>
          </c:extLst>
        </c:ser>
        <c:ser>
          <c:idx val="3"/>
          <c:order val="3"/>
          <c:tx>
            <c:strRef>
              <c:f>'Calculos de Volumen'!$Q$58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Volumen'!$R$54:$U$54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Volumen'!$R$58:$U$58</c:f>
              <c:numCache>
                <c:formatCode>0</c:formatCode>
                <c:ptCount val="4"/>
                <c:pt idx="0">
                  <c:v>30</c:v>
                </c:pt>
                <c:pt idx="1">
                  <c:v>12</c:v>
                </c:pt>
                <c:pt idx="2">
                  <c:v>36</c:v>
                </c:pt>
                <c:pt idx="3">
                  <c:v>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C810-453D-897B-D21A6FFCAE0F}"/>
            </c:ext>
          </c:extLst>
        </c:ser>
        <c:ser>
          <c:idx val="4"/>
          <c:order val="4"/>
          <c:tx>
            <c:strRef>
              <c:f>'Calculos de Volumen'!$Q$59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Volumen'!$R$54:$U$54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Volumen'!$R$59:$U$59</c:f>
              <c:numCache>
                <c:formatCode>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C810-453D-897B-D21A6FFCA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5244427"/>
        <c:axId val="2078480636"/>
      </c:barChart>
      <c:catAx>
        <c:axId val="7952444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2078480636"/>
        <c:crosses val="autoZero"/>
        <c:auto val="1"/>
        <c:lblAlgn val="ctr"/>
        <c:lblOffset val="100"/>
        <c:noMultiLvlLbl val="1"/>
      </c:catAx>
      <c:valAx>
        <c:axId val="2078480636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79524442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Bench #30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Volumen'!$X$55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Volumen'!$Y$54:$AB$54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Volumen'!$Y$55:$AB$55</c:f>
              <c:numCache>
                <c:formatCode>0</c:formatCode>
                <c:ptCount val="4"/>
                <c:pt idx="0">
                  <c:v>27</c:v>
                </c:pt>
                <c:pt idx="1">
                  <c:v>21</c:v>
                </c:pt>
                <c:pt idx="2">
                  <c:v>21</c:v>
                </c:pt>
                <c:pt idx="3">
                  <c:v>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F7B-4F9E-820D-6279E4C102E7}"/>
            </c:ext>
          </c:extLst>
        </c:ser>
        <c:ser>
          <c:idx val="1"/>
          <c:order val="1"/>
          <c:tx>
            <c:strRef>
              <c:f>'Calculos de Volumen'!$X$56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Volumen'!$Y$54:$AB$54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Volumen'!$Y$56:$AB$56</c:f>
              <c:numCache>
                <c:formatCode>0</c:formatCode>
                <c:ptCount val="4"/>
                <c:pt idx="0">
                  <c:v>22</c:v>
                </c:pt>
                <c:pt idx="1">
                  <c:v>17</c:v>
                </c:pt>
                <c:pt idx="2">
                  <c:v>18</c:v>
                </c:pt>
                <c:pt idx="3">
                  <c:v>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FF7B-4F9E-820D-6279E4C102E7}"/>
            </c:ext>
          </c:extLst>
        </c:ser>
        <c:ser>
          <c:idx val="2"/>
          <c:order val="2"/>
          <c:tx>
            <c:strRef>
              <c:f>'Calculos de Volumen'!$X$57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Volumen'!$Y$54:$AB$54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Volumen'!$Y$57:$AB$57</c:f>
              <c:numCache>
                <c:formatCode>0</c:formatCode>
                <c:ptCount val="4"/>
                <c:pt idx="0">
                  <c:v>26</c:v>
                </c:pt>
                <c:pt idx="1">
                  <c:v>24</c:v>
                </c:pt>
                <c:pt idx="2">
                  <c:v>33</c:v>
                </c:pt>
                <c:pt idx="3">
                  <c:v>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FF7B-4F9E-820D-6279E4C102E7}"/>
            </c:ext>
          </c:extLst>
        </c:ser>
        <c:ser>
          <c:idx val="3"/>
          <c:order val="3"/>
          <c:tx>
            <c:strRef>
              <c:f>'Calculos de Volumen'!$X$58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Volumen'!$Y$54:$AB$54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Volumen'!$Y$58:$AB$58</c:f>
              <c:numCache>
                <c:formatCode>0</c:formatCode>
                <c:ptCount val="4"/>
                <c:pt idx="0">
                  <c:v>38</c:v>
                </c:pt>
                <c:pt idx="1">
                  <c:v>21</c:v>
                </c:pt>
                <c:pt idx="2">
                  <c:v>40</c:v>
                </c:pt>
                <c:pt idx="3">
                  <c:v>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FF7B-4F9E-820D-6279E4C102E7}"/>
            </c:ext>
          </c:extLst>
        </c:ser>
        <c:ser>
          <c:idx val="4"/>
          <c:order val="4"/>
          <c:tx>
            <c:strRef>
              <c:f>'Calculos de Volumen'!$X$59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Volumen'!$Y$54:$AB$54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Volumen'!$Y$59:$AB$59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FF7B-4F9E-820D-6279E4C10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35099735"/>
        <c:axId val="137501334"/>
      </c:barChart>
      <c:catAx>
        <c:axId val="20350997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7501334"/>
        <c:crosses val="autoZero"/>
        <c:auto val="1"/>
        <c:lblAlgn val="ctr"/>
        <c:lblOffset val="100"/>
        <c:noMultiLvlLbl val="1"/>
      </c:catAx>
      <c:valAx>
        <c:axId val="137501334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203509973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Squat #32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Volumen'!$Q$84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Volumen'!$R$83:$U$83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Volumen'!$R$84:$U$84</c:f>
              <c:numCache>
                <c:formatCode>0</c:formatCode>
                <c:ptCount val="4"/>
                <c:pt idx="0">
                  <c:v>9</c:v>
                </c:pt>
                <c:pt idx="1">
                  <c:v>9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E1A9-4B46-9364-A478981EE3AD}"/>
            </c:ext>
          </c:extLst>
        </c:ser>
        <c:ser>
          <c:idx val="1"/>
          <c:order val="1"/>
          <c:tx>
            <c:strRef>
              <c:f>'Calculos de Volumen'!$Q$85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Volumen'!$R$83:$U$83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Volumen'!$R$85:$U$85</c:f>
              <c:numCache>
                <c:formatCode>0</c:formatCode>
                <c:ptCount val="4"/>
                <c:pt idx="0">
                  <c:v>15</c:v>
                </c:pt>
                <c:pt idx="1">
                  <c:v>18</c:v>
                </c:pt>
                <c:pt idx="2">
                  <c:v>9</c:v>
                </c:pt>
                <c:pt idx="3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E1A9-4B46-9364-A478981EE3AD}"/>
            </c:ext>
          </c:extLst>
        </c:ser>
        <c:ser>
          <c:idx val="2"/>
          <c:order val="2"/>
          <c:tx>
            <c:strRef>
              <c:f>'Calculos de Volumen'!$Q$86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Volumen'!$R$83:$U$83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Volumen'!$R$86:$U$86</c:f>
              <c:numCache>
                <c:formatCode>0</c:formatCode>
                <c:ptCount val="4"/>
                <c:pt idx="0">
                  <c:v>30</c:v>
                </c:pt>
                <c:pt idx="1">
                  <c:v>24</c:v>
                </c:pt>
                <c:pt idx="2">
                  <c:v>16</c:v>
                </c:pt>
                <c:pt idx="3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1A9-4B46-9364-A478981EE3AD}"/>
            </c:ext>
          </c:extLst>
        </c:ser>
        <c:ser>
          <c:idx val="3"/>
          <c:order val="3"/>
          <c:tx>
            <c:strRef>
              <c:f>'Calculos de Volumen'!$Q$87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Volumen'!$R$83:$U$83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Volumen'!$R$87:$U$87</c:f>
              <c:numCache>
                <c:formatCode>0</c:formatCode>
                <c:ptCount val="4"/>
                <c:pt idx="0">
                  <c:v>2</c:v>
                </c:pt>
                <c:pt idx="1">
                  <c:v>26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E1A9-4B46-9364-A478981EE3AD}"/>
            </c:ext>
          </c:extLst>
        </c:ser>
        <c:ser>
          <c:idx val="4"/>
          <c:order val="4"/>
          <c:tx>
            <c:strRef>
              <c:f>'Calculos de Volumen'!$Q$88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Volumen'!$R$83:$U$83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Volumen'!$R$88:$U$88</c:f>
              <c:numCache>
                <c:formatCode>0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E1A9-4B46-9364-A478981EE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9240848"/>
        <c:axId val="617360314"/>
      </c:barChart>
      <c:catAx>
        <c:axId val="59924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617360314"/>
        <c:crosses val="autoZero"/>
        <c:auto val="1"/>
        <c:lblAlgn val="ctr"/>
        <c:lblOffset val="100"/>
        <c:noMultiLvlLbl val="1"/>
      </c:catAx>
      <c:valAx>
        <c:axId val="617360314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5992408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Bench #32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Volumen'!$X$84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Volumen'!$Y$83:$AB$83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Volumen'!$Y$84:$AB$84</c:f>
              <c:numCache>
                <c:formatCode>0</c:formatCode>
                <c:ptCount val="4"/>
                <c:pt idx="0">
                  <c:v>9</c:v>
                </c:pt>
                <c:pt idx="1">
                  <c:v>13</c:v>
                </c:pt>
                <c:pt idx="2">
                  <c:v>9</c:v>
                </c:pt>
                <c:pt idx="3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35B-4C89-B121-4402CC0DEAD4}"/>
            </c:ext>
          </c:extLst>
        </c:ser>
        <c:ser>
          <c:idx val="1"/>
          <c:order val="1"/>
          <c:tx>
            <c:strRef>
              <c:f>'Calculos de Volumen'!$X$85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Volumen'!$Y$83:$AB$83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Volumen'!$Y$85:$AB$85</c:f>
              <c:numCache>
                <c:formatCode>0</c:formatCode>
                <c:ptCount val="4"/>
                <c:pt idx="0">
                  <c:v>12</c:v>
                </c:pt>
                <c:pt idx="1">
                  <c:v>13</c:v>
                </c:pt>
                <c:pt idx="2">
                  <c:v>9</c:v>
                </c:pt>
                <c:pt idx="3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B35B-4C89-B121-4402CC0DEAD4}"/>
            </c:ext>
          </c:extLst>
        </c:ser>
        <c:ser>
          <c:idx val="2"/>
          <c:order val="2"/>
          <c:tx>
            <c:strRef>
              <c:f>'Calculos de Volumen'!$X$86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Volumen'!$Y$83:$AB$83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Volumen'!$Y$86:$AB$86</c:f>
              <c:numCache>
                <c:formatCode>0</c:formatCode>
                <c:ptCount val="4"/>
                <c:pt idx="0">
                  <c:v>34</c:v>
                </c:pt>
                <c:pt idx="1">
                  <c:v>34</c:v>
                </c:pt>
                <c:pt idx="2">
                  <c:v>26</c:v>
                </c:pt>
                <c:pt idx="3">
                  <c:v>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B35B-4C89-B121-4402CC0DEAD4}"/>
            </c:ext>
          </c:extLst>
        </c:ser>
        <c:ser>
          <c:idx val="3"/>
          <c:order val="3"/>
          <c:tx>
            <c:strRef>
              <c:f>'Calculos de Volumen'!$X$87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Volumen'!$Y$83:$AB$83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Volumen'!$Y$87:$AB$87</c:f>
              <c:numCache>
                <c:formatCode>0</c:formatCode>
                <c:ptCount val="4"/>
                <c:pt idx="0">
                  <c:v>2</c:v>
                </c:pt>
                <c:pt idx="1">
                  <c:v>42</c:v>
                </c:pt>
                <c:pt idx="2">
                  <c:v>19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B35B-4C89-B121-4402CC0DEAD4}"/>
            </c:ext>
          </c:extLst>
        </c:ser>
        <c:ser>
          <c:idx val="4"/>
          <c:order val="4"/>
          <c:tx>
            <c:strRef>
              <c:f>'Calculos de Volumen'!$X$88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Volumen'!$Y$83:$AB$83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Volumen'!$Y$88:$AB$88</c:f>
              <c:numCache>
                <c:formatCode>0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B35B-4C89-B121-4402CC0D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5676170"/>
        <c:axId val="1388420284"/>
      </c:barChart>
      <c:catAx>
        <c:axId val="11756761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88420284"/>
        <c:crosses val="autoZero"/>
        <c:auto val="1"/>
        <c:lblAlgn val="ctr"/>
        <c:lblOffset val="100"/>
        <c:noMultiLvlLbl val="1"/>
      </c:catAx>
      <c:valAx>
        <c:axId val="1388420284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17567617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Deadlift #32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'Calculos de Volumen'!$AE$84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CCCCC"/>
            </a:solidFill>
          </c:spPr>
          <c:invertIfNegative val="1"/>
          <c:cat>
            <c:strRef>
              <c:f>'Calculos de Volumen'!$AF$83:$AI$83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Volumen'!$AF$84:$AI$84</c:f>
              <c:numCache>
                <c:formatCode>0</c:formatCode>
                <c:ptCount val="4"/>
                <c:pt idx="0">
                  <c:v>3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6ACB-4EC1-AE94-047842DAC921}"/>
            </c:ext>
          </c:extLst>
        </c:ser>
        <c:ser>
          <c:idx val="1"/>
          <c:order val="1"/>
          <c:tx>
            <c:strRef>
              <c:f>'Calculos de Volumen'!$AE$85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rgbClr val="B7B7B7"/>
            </a:solidFill>
          </c:spPr>
          <c:invertIfNegative val="1"/>
          <c:cat>
            <c:strRef>
              <c:f>'Calculos de Volumen'!$AF$83:$AI$83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Volumen'!$AF$85:$AI$85</c:f>
              <c:numCache>
                <c:formatCode>0</c:formatCode>
                <c:ptCount val="4"/>
                <c:pt idx="0">
                  <c:v>2</c:v>
                </c:pt>
                <c:pt idx="1">
                  <c:v>11</c:v>
                </c:pt>
                <c:pt idx="2">
                  <c:v>6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6ACB-4EC1-AE94-047842DAC921}"/>
            </c:ext>
          </c:extLst>
        </c:ser>
        <c:ser>
          <c:idx val="2"/>
          <c:order val="2"/>
          <c:tx>
            <c:strRef>
              <c:f>'Calculos de Volumen'!$AE$86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'Calculos de Volumen'!$AF$83:$AI$83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Volumen'!$AF$86:$AI$86</c:f>
              <c:numCache>
                <c:formatCode>0</c:formatCode>
                <c:ptCount val="4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6ACB-4EC1-AE94-047842DAC921}"/>
            </c:ext>
          </c:extLst>
        </c:ser>
        <c:ser>
          <c:idx val="3"/>
          <c:order val="3"/>
          <c:tx>
            <c:strRef>
              <c:f>'Calculos de Volumen'!$AE$87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'Calculos de Volumen'!$AF$83:$AI$83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Volumen'!$AF$87:$AI$87</c:f>
              <c:numCache>
                <c:formatCode>0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6ACB-4EC1-AE94-047842DAC921}"/>
            </c:ext>
          </c:extLst>
        </c:ser>
        <c:ser>
          <c:idx val="4"/>
          <c:order val="4"/>
          <c:tx>
            <c:strRef>
              <c:f>'Calculos de Volumen'!$AE$88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'Calculos de Volumen'!$AF$83:$AI$83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Volumen'!$AF$88:$AI$88</c:f>
              <c:numCache>
                <c:formatCode>0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6ACB-4EC1-AE94-047842DAC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8691924"/>
        <c:axId val="1685081762"/>
      </c:barChart>
      <c:catAx>
        <c:axId val="13586919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685081762"/>
        <c:crosses val="autoZero"/>
        <c:auto val="1"/>
        <c:lblAlgn val="ctr"/>
        <c:lblOffset val="100"/>
        <c:noMultiLvlLbl val="1"/>
      </c:catAx>
      <c:valAx>
        <c:axId val="1685081762"/>
        <c:scaling>
          <c:orientation val="minMax"/>
          <c:max val="18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35869192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  <a:latin typeface="Roboto"/>
              </a:defRPr>
            </a:pPr>
            <a:r>
              <a:rPr lang="es-ES" sz="1600" b="1">
                <a:solidFill>
                  <a:srgbClr val="000000"/>
                </a:solidFill>
                <a:latin typeface="Roboto"/>
              </a:rPr>
              <a:t>Lift Distribution #32</a:t>
            </a:r>
          </a:p>
        </c:rich>
      </c:tx>
      <c:overlay val="0"/>
    </c:title>
    <c:autoTitleDeleted val="0"/>
    <c:plotArea>
      <c:layout/>
      <c:areaChart>
        <c:grouping val="stacked"/>
        <c:varyColors val="1"/>
        <c:ser>
          <c:idx val="0"/>
          <c:order val="0"/>
          <c:tx>
            <c:strRef>
              <c:f>'Calculos de Volumen'!$AL$84</c:f>
              <c:strCache>
                <c:ptCount val="1"/>
                <c:pt idx="0">
                  <c:v>Squat</c:v>
                </c:pt>
              </c:strCache>
            </c:strRef>
          </c:tx>
          <c:spPr>
            <a:solidFill>
              <a:srgbClr val="999999"/>
            </a:solidFill>
            <a:ln w="19050" cmpd="sng">
              <a:solidFill>
                <a:srgbClr val="999999"/>
              </a:solidFill>
            </a:ln>
          </c:spPr>
          <c:cat>
            <c:strRef>
              <c:f>'Calculos de Volumen'!$AM$83:$AP$83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Volumen'!$AM$84:$AP$84</c:f>
              <c:numCache>
                <c:formatCode>0%</c:formatCode>
                <c:ptCount val="4"/>
                <c:pt idx="0">
                  <c:v>0.44696969696969696</c:v>
                </c:pt>
                <c:pt idx="1">
                  <c:v>0.35</c:v>
                </c:pt>
                <c:pt idx="2">
                  <c:v>0.31782945736434109</c:v>
                </c:pt>
                <c:pt idx="3">
                  <c:v>0.24193548387096775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3-463A-B14B-0B1EDDA7AC35}"/>
            </c:ext>
          </c:extLst>
        </c:ser>
        <c:ser>
          <c:idx val="1"/>
          <c:order val="1"/>
          <c:tx>
            <c:strRef>
              <c:f>'Calculos de Volumen'!$AL$85</c:f>
              <c:strCache>
                <c:ptCount val="1"/>
                <c:pt idx="0">
                  <c:v>Bench</c:v>
                </c:pt>
              </c:strCache>
            </c:strRef>
          </c:tx>
          <c:spPr>
            <a:solidFill>
              <a:srgbClr val="666666"/>
            </a:solidFill>
            <a:ln w="19050" cmpd="sng">
              <a:solidFill>
                <a:srgbClr val="666666"/>
              </a:solidFill>
            </a:ln>
          </c:spPr>
          <c:cat>
            <c:strRef>
              <c:f>'Calculos de Volumen'!$AM$83:$AP$83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Volumen'!$AM$85:$AP$85</c:f>
              <c:numCache>
                <c:formatCode>0%</c:formatCode>
                <c:ptCount val="4"/>
                <c:pt idx="0">
                  <c:v>0.45454545454545453</c:v>
                </c:pt>
                <c:pt idx="1">
                  <c:v>0.46363636363636362</c:v>
                </c:pt>
                <c:pt idx="2">
                  <c:v>0.48837209302325579</c:v>
                </c:pt>
                <c:pt idx="3">
                  <c:v>0.5161290322580645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33-463A-B14B-0B1EDDA7AC35}"/>
            </c:ext>
          </c:extLst>
        </c:ser>
        <c:ser>
          <c:idx val="2"/>
          <c:order val="2"/>
          <c:tx>
            <c:strRef>
              <c:f>'Calculos de Volumen'!$AL$86</c:f>
              <c:strCache>
                <c:ptCount val="1"/>
                <c:pt idx="0">
                  <c:v>Dead</c:v>
                </c:pt>
              </c:strCache>
            </c:strRef>
          </c:tx>
          <c:spPr>
            <a:solidFill>
              <a:srgbClr val="434343"/>
            </a:solidFill>
            <a:ln w="19050" cmpd="sng">
              <a:solidFill>
                <a:srgbClr val="434343"/>
              </a:solidFill>
            </a:ln>
          </c:spPr>
          <c:cat>
            <c:strRef>
              <c:f>'Calculos de Volumen'!$AM$83:$AP$83</c:f>
              <c:strCache>
                <c:ptCount val="4"/>
                <c:pt idx="0">
                  <c:v>Wk1</c:v>
                </c:pt>
                <c:pt idx="1">
                  <c:v>Wk2</c:v>
                </c:pt>
                <c:pt idx="2">
                  <c:v>Wk3</c:v>
                </c:pt>
                <c:pt idx="3">
                  <c:v>Wk4</c:v>
                </c:pt>
              </c:strCache>
            </c:strRef>
          </c:cat>
          <c:val>
            <c:numRef>
              <c:f>'Calculos de Volumen'!$AM$86:$AP$86</c:f>
              <c:numCache>
                <c:formatCode>0%</c:formatCode>
                <c:ptCount val="4"/>
                <c:pt idx="0">
                  <c:v>9.8484848484848481E-2</c:v>
                </c:pt>
                <c:pt idx="1">
                  <c:v>0.18636363636363637</c:v>
                </c:pt>
                <c:pt idx="2">
                  <c:v>0.19379844961240311</c:v>
                </c:pt>
                <c:pt idx="3">
                  <c:v>0.24193548387096775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33-463A-B14B-0B1EDDA7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6597521"/>
        <c:axId val="1800409691"/>
      </c:areaChart>
      <c:catAx>
        <c:axId val="15465975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800409691"/>
        <c:crosses val="autoZero"/>
        <c:auto val="1"/>
        <c:lblAlgn val="ctr"/>
        <c:lblOffset val="100"/>
        <c:noMultiLvlLbl val="1"/>
      </c:catAx>
      <c:valAx>
        <c:axId val="18004096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s-ES"/>
          </a:p>
        </c:txPr>
        <c:crossAx val="1546597521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2314575" cy="366712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23</xdr:col>
      <xdr:colOff>0</xdr:colOff>
      <xdr:row>3</xdr:row>
      <xdr:rowOff>0</xdr:rowOff>
    </xdr:from>
    <xdr:ext cx="2314575" cy="3667125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30</xdr:col>
      <xdr:colOff>0</xdr:colOff>
      <xdr:row>3</xdr:row>
      <xdr:rowOff>0</xdr:rowOff>
    </xdr:from>
    <xdr:ext cx="2314575" cy="3667125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16</xdr:col>
      <xdr:colOff>0</xdr:colOff>
      <xdr:row>32</xdr:row>
      <xdr:rowOff>0</xdr:rowOff>
    </xdr:from>
    <xdr:ext cx="2314575" cy="3667125"/>
    <xdr:graphicFrame macro="">
      <xdr:nvGraphicFramePr>
        <xdr:cNvPr id="5" name="Chart 4" titl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23</xdr:col>
      <xdr:colOff>0</xdr:colOff>
      <xdr:row>32</xdr:row>
      <xdr:rowOff>0</xdr:rowOff>
    </xdr:from>
    <xdr:ext cx="2314575" cy="3667125"/>
    <xdr:graphicFrame macro="">
      <xdr:nvGraphicFramePr>
        <xdr:cNvPr id="6" name="Chart 5" title="Ch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16</xdr:col>
      <xdr:colOff>0</xdr:colOff>
      <xdr:row>61</xdr:row>
      <xdr:rowOff>0</xdr:rowOff>
    </xdr:from>
    <xdr:ext cx="2314575" cy="3667125"/>
    <xdr:graphicFrame macro="">
      <xdr:nvGraphicFramePr>
        <xdr:cNvPr id="7" name="Chart 6" title="Chart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23</xdr:col>
      <xdr:colOff>0</xdr:colOff>
      <xdr:row>61</xdr:row>
      <xdr:rowOff>0</xdr:rowOff>
    </xdr:from>
    <xdr:ext cx="2314575" cy="3667125"/>
    <xdr:graphicFrame macro="">
      <xdr:nvGraphicFramePr>
        <xdr:cNvPr id="8" name="Chart 7" title="Chart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30</xdr:col>
      <xdr:colOff>0</xdr:colOff>
      <xdr:row>61</xdr:row>
      <xdr:rowOff>0</xdr:rowOff>
    </xdr:from>
    <xdr:ext cx="2314575" cy="3667125"/>
    <xdr:graphicFrame macro="">
      <xdr:nvGraphicFramePr>
        <xdr:cNvPr id="9" name="Chart 8" title="Chart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37</xdr:col>
      <xdr:colOff>0</xdr:colOff>
      <xdr:row>61</xdr:row>
      <xdr:rowOff>0</xdr:rowOff>
    </xdr:from>
    <xdr:ext cx="2314575" cy="3667125"/>
    <xdr:graphicFrame macro="">
      <xdr:nvGraphicFramePr>
        <xdr:cNvPr id="10" name="Chart 9" title="Chart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37</xdr:col>
      <xdr:colOff>0</xdr:colOff>
      <xdr:row>3</xdr:row>
      <xdr:rowOff>0</xdr:rowOff>
    </xdr:from>
    <xdr:ext cx="2314575" cy="3667125"/>
    <xdr:graphicFrame macro="">
      <xdr:nvGraphicFramePr>
        <xdr:cNvPr id="11" name="Chart 10" title="Chart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</xdr:col>
      <xdr:colOff>0</xdr:colOff>
      <xdr:row>61</xdr:row>
      <xdr:rowOff>0</xdr:rowOff>
    </xdr:from>
    <xdr:ext cx="5448300" cy="3667125"/>
    <xdr:graphicFrame macro="">
      <xdr:nvGraphicFramePr>
        <xdr:cNvPr id="12" name="Chart 11" title="Chart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</xdr:col>
      <xdr:colOff>0</xdr:colOff>
      <xdr:row>32</xdr:row>
      <xdr:rowOff>0</xdr:rowOff>
    </xdr:from>
    <xdr:ext cx="5448300" cy="3667125"/>
    <xdr:graphicFrame macro="">
      <xdr:nvGraphicFramePr>
        <xdr:cNvPr id="13" name="Chart 12" title="Chart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0</xdr:colOff>
      <xdr:row>3</xdr:row>
      <xdr:rowOff>0</xdr:rowOff>
    </xdr:from>
    <xdr:ext cx="5448300" cy="3667125"/>
    <xdr:graphicFrame macro="">
      <xdr:nvGraphicFramePr>
        <xdr:cNvPr id="14" name="Chart 13" title="Chart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30</xdr:col>
      <xdr:colOff>0</xdr:colOff>
      <xdr:row>32</xdr:row>
      <xdr:rowOff>0</xdr:rowOff>
    </xdr:from>
    <xdr:ext cx="2314575" cy="3667125"/>
    <xdr:graphicFrame macro="">
      <xdr:nvGraphicFramePr>
        <xdr:cNvPr id="15" name="Chart 14" title="Chart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37</xdr:col>
      <xdr:colOff>0</xdr:colOff>
      <xdr:row>32</xdr:row>
      <xdr:rowOff>0</xdr:rowOff>
    </xdr:from>
    <xdr:ext cx="2314575" cy="3667125"/>
    <xdr:graphicFrame macro="">
      <xdr:nvGraphicFramePr>
        <xdr:cNvPr id="16" name="Chart 15" title="Chart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7"/>
  <sheetViews>
    <sheetView showGridLines="0" tabSelected="1" workbookViewId="0">
      <selection activeCell="D12" sqref="D12"/>
    </sheetView>
  </sheetViews>
  <sheetFormatPr baseColWidth="10" defaultColWidth="17.33203125" defaultRowHeight="15" customHeight="1"/>
  <cols>
    <col min="1" max="1" width="5.88671875" customWidth="1"/>
    <col min="2" max="2" width="29.6640625" customWidth="1"/>
    <col min="3" max="3" width="28.6640625" customWidth="1"/>
    <col min="4" max="4" width="44.5546875" customWidth="1"/>
    <col min="5" max="5" width="0.109375" hidden="1" customWidth="1"/>
  </cols>
  <sheetData>
    <row r="1" spans="1:5" ht="60" customHeight="1">
      <c r="A1" s="220" t="s">
        <v>44</v>
      </c>
      <c r="B1" s="221"/>
      <c r="C1" s="221"/>
      <c r="D1" s="221"/>
      <c r="E1" s="1"/>
    </row>
    <row r="2" spans="1:5" ht="60" customHeight="1">
      <c r="A2" s="224" t="s">
        <v>43</v>
      </c>
      <c r="B2" s="224"/>
      <c r="C2" s="223" t="s">
        <v>46</v>
      </c>
      <c r="D2" s="4"/>
      <c r="E2" s="1"/>
    </row>
    <row r="3" spans="1:5" ht="30" customHeight="1">
      <c r="A3" s="1"/>
      <c r="B3" s="222" t="s">
        <v>45</v>
      </c>
      <c r="C3" s="5">
        <v>400</v>
      </c>
      <c r="D3" s="6"/>
      <c r="E3" s="1"/>
    </row>
    <row r="4" spans="1:5" ht="30" customHeight="1">
      <c r="A4" s="1"/>
      <c r="B4" s="222" t="s">
        <v>47</v>
      </c>
      <c r="C4" s="5">
        <v>265</v>
      </c>
      <c r="D4" s="6"/>
      <c r="E4" s="1"/>
    </row>
    <row r="5" spans="1:5" ht="30" customHeight="1">
      <c r="A5" s="1"/>
      <c r="B5" s="222" t="s">
        <v>48</v>
      </c>
      <c r="C5" s="5">
        <v>470</v>
      </c>
      <c r="D5" s="6"/>
      <c r="E5" s="1"/>
    </row>
    <row r="6" spans="1:5" ht="30" customHeight="1">
      <c r="A6" s="1"/>
      <c r="B6" s="7" t="s">
        <v>4</v>
      </c>
      <c r="C6" s="5">
        <f>SUM(C3:C5)</f>
        <v>1135</v>
      </c>
      <c r="D6" s="6"/>
      <c r="E6" s="1"/>
    </row>
    <row r="7" spans="1:5" ht="30" customHeight="1">
      <c r="A7" s="1"/>
      <c r="B7" s="8"/>
      <c r="C7" s="9"/>
      <c r="D7" s="6"/>
      <c r="E7" s="1"/>
    </row>
  </sheetData>
  <mergeCells count="2">
    <mergeCell ref="A1:D1"/>
    <mergeCell ref="A2:B2"/>
  </mergeCells>
  <hyperlinks>
    <hyperlink ref="A1" r:id="rId1" xr:uid="{875BB64A-41E3-439A-AC7D-871CF21BC07D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R90"/>
  <sheetViews>
    <sheetView showGridLines="0" workbookViewId="0"/>
  </sheetViews>
  <sheetFormatPr baseColWidth="10" defaultColWidth="17.33203125" defaultRowHeight="15" customHeight="1"/>
  <cols>
    <col min="1" max="44" width="5.88671875" customWidth="1"/>
  </cols>
  <sheetData>
    <row r="1" spans="1:44" ht="60" customHeight="1">
      <c r="A1" s="10"/>
      <c r="B1" s="2" t="s">
        <v>0</v>
      </c>
      <c r="C1" s="2"/>
      <c r="D1" s="11"/>
      <c r="E1" s="12"/>
      <c r="F1" s="4"/>
      <c r="G1" s="13"/>
      <c r="H1" s="11"/>
      <c r="I1" s="11"/>
      <c r="J1" s="14"/>
      <c r="K1" s="11"/>
      <c r="L1" s="11"/>
      <c r="M1" s="15"/>
      <c r="N1" s="16"/>
      <c r="O1" s="16"/>
      <c r="P1" s="16"/>
      <c r="Q1" s="17"/>
      <c r="R1" s="18"/>
      <c r="S1" s="18"/>
      <c r="T1" s="18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20"/>
      <c r="AM1" s="21"/>
      <c r="AN1" s="21"/>
      <c r="AO1" s="21"/>
      <c r="AP1" s="21"/>
      <c r="AQ1" s="22" t="str">
        <f>HYPERLINK("platemath@gmail.com","By MaximusGluteus")</f>
        <v>By MaximusGluteus</v>
      </c>
      <c r="AR1" s="21"/>
    </row>
    <row r="2" spans="1:44" ht="13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3" t="s">
        <v>5</v>
      </c>
      <c r="R2" s="24" t="s">
        <v>6</v>
      </c>
      <c r="S2" s="25" t="s">
        <v>7</v>
      </c>
      <c r="T2" s="26" t="s">
        <v>8</v>
      </c>
      <c r="U2" s="27" t="s">
        <v>9</v>
      </c>
      <c r="V2" s="28" t="s">
        <v>10</v>
      </c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9" t="s">
        <v>1</v>
      </c>
      <c r="AM2" s="30"/>
      <c r="AN2" s="31" t="s">
        <v>2</v>
      </c>
      <c r="AO2" s="32"/>
      <c r="AP2" s="33" t="s">
        <v>3</v>
      </c>
      <c r="AQ2" s="34"/>
      <c r="AR2" s="19"/>
    </row>
    <row r="3" spans="1:44" ht="30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19"/>
      <c r="AN3" s="19"/>
      <c r="AO3" s="21"/>
      <c r="AP3" s="19"/>
      <c r="AQ3" s="19"/>
      <c r="AR3" s="19"/>
    </row>
    <row r="4" spans="1:44" ht="13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19"/>
      <c r="AN4" s="19"/>
      <c r="AO4" s="21"/>
      <c r="AP4" s="19"/>
      <c r="AQ4" s="19"/>
      <c r="AR4" s="19"/>
    </row>
    <row r="5" spans="1:44" ht="13.2">
      <c r="A5" s="35"/>
      <c r="B5" s="35"/>
      <c r="C5" s="11"/>
      <c r="D5" s="11"/>
      <c r="E5" s="11"/>
      <c r="F5" s="11"/>
      <c r="G5" s="11"/>
      <c r="H5" s="11"/>
      <c r="I5" s="11"/>
      <c r="J5" s="11"/>
      <c r="K5" s="11"/>
      <c r="L5" s="11"/>
      <c r="M5" s="16"/>
      <c r="N5" s="16"/>
      <c r="O5" s="16"/>
      <c r="P5" s="16"/>
      <c r="Q5" s="18"/>
      <c r="R5" s="18"/>
      <c r="S5" s="18"/>
      <c r="T5" s="18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18"/>
      <c r="AG5" s="18"/>
      <c r="AH5" s="18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1:44" ht="13.2">
      <c r="A6" s="35"/>
      <c r="B6" s="35"/>
      <c r="C6" s="11"/>
      <c r="D6" s="11"/>
      <c r="E6" s="11"/>
      <c r="F6" s="11"/>
      <c r="G6" s="11"/>
      <c r="H6" s="11"/>
      <c r="I6" s="11"/>
      <c r="J6" s="11"/>
      <c r="K6" s="11"/>
      <c r="L6" s="11"/>
      <c r="M6" s="16"/>
      <c r="N6" s="16"/>
      <c r="O6" s="16"/>
      <c r="P6" s="16"/>
      <c r="Q6" s="18"/>
      <c r="R6" s="18"/>
      <c r="S6" s="18"/>
      <c r="T6" s="18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18"/>
      <c r="AG6" s="18"/>
      <c r="AH6" s="18"/>
      <c r="AI6" s="21"/>
      <c r="AJ6" s="21"/>
      <c r="AK6" s="21"/>
      <c r="AL6" s="21"/>
      <c r="AM6" s="21"/>
      <c r="AN6" s="21"/>
      <c r="AO6" s="21"/>
      <c r="AP6" s="21"/>
      <c r="AQ6" s="21"/>
      <c r="AR6" s="21"/>
    </row>
    <row r="7" spans="1:44" ht="13.2">
      <c r="A7" s="35"/>
      <c r="B7" s="35"/>
      <c r="C7" s="11"/>
      <c r="D7" s="11"/>
      <c r="E7" s="11"/>
      <c r="F7" s="11"/>
      <c r="G7" s="11"/>
      <c r="H7" s="11"/>
      <c r="I7" s="11"/>
      <c r="J7" s="11"/>
      <c r="K7" s="11"/>
      <c r="L7" s="11"/>
      <c r="M7" s="16"/>
      <c r="N7" s="16"/>
      <c r="O7" s="16"/>
      <c r="P7" s="16"/>
      <c r="Q7" s="18"/>
      <c r="R7" s="18"/>
      <c r="S7" s="18"/>
      <c r="T7" s="18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18"/>
      <c r="AG7" s="18"/>
      <c r="AH7" s="18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3.2">
      <c r="A8" s="35"/>
      <c r="B8" s="35"/>
      <c r="C8" s="11"/>
      <c r="D8" s="11"/>
      <c r="E8" s="11"/>
      <c r="F8" s="11"/>
      <c r="G8" s="11"/>
      <c r="H8" s="11"/>
      <c r="I8" s="11"/>
      <c r="J8" s="11"/>
      <c r="K8" s="11"/>
      <c r="L8" s="11"/>
      <c r="M8" s="16"/>
      <c r="N8" s="16"/>
      <c r="O8" s="16"/>
      <c r="P8" s="16"/>
      <c r="Q8" s="18"/>
      <c r="R8" s="18"/>
      <c r="S8" s="18"/>
      <c r="T8" s="18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18"/>
      <c r="AG8" s="18"/>
      <c r="AH8" s="18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2">
      <c r="A9" s="35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6"/>
      <c r="N9" s="16"/>
      <c r="O9" s="16"/>
      <c r="P9" s="16"/>
      <c r="Q9" s="18"/>
      <c r="R9" s="18"/>
      <c r="S9" s="18"/>
      <c r="T9" s="18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18"/>
      <c r="AG9" s="18"/>
      <c r="AH9" s="18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ht="13.2">
      <c r="A10" s="35"/>
      <c r="B10" s="3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6"/>
      <c r="N10" s="16"/>
      <c r="O10" s="16"/>
      <c r="P10" s="16"/>
      <c r="Q10" s="18"/>
      <c r="R10" s="18"/>
      <c r="S10" s="18"/>
      <c r="T10" s="18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8"/>
      <c r="AG10" s="18"/>
      <c r="AH10" s="18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3.2">
      <c r="A11" s="35"/>
      <c r="B11" s="3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6"/>
      <c r="N11" s="16"/>
      <c r="O11" s="16"/>
      <c r="P11" s="16"/>
      <c r="Q11" s="18"/>
      <c r="R11" s="18"/>
      <c r="S11" s="18"/>
      <c r="T11" s="18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18"/>
      <c r="AG11" s="18"/>
      <c r="AH11" s="18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3.2">
      <c r="A12" s="35"/>
      <c r="B12" s="3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6"/>
      <c r="N12" s="16"/>
      <c r="O12" s="16"/>
      <c r="P12" s="16"/>
      <c r="Q12" s="18"/>
      <c r="R12" s="18"/>
      <c r="S12" s="18"/>
      <c r="T12" s="18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18"/>
      <c r="AG12" s="18"/>
      <c r="AH12" s="18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3.2">
      <c r="A13" s="35"/>
      <c r="B13" s="3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6"/>
      <c r="N13" s="16"/>
      <c r="O13" s="16"/>
      <c r="P13" s="16"/>
      <c r="Q13" s="18"/>
      <c r="R13" s="18"/>
      <c r="S13" s="18"/>
      <c r="T13" s="18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18"/>
      <c r="AG13" s="18"/>
      <c r="AH13" s="18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3.2">
      <c r="A14" s="35"/>
      <c r="B14" s="3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6"/>
      <c r="N14" s="16"/>
      <c r="O14" s="16"/>
      <c r="P14" s="16"/>
      <c r="Q14" s="18"/>
      <c r="R14" s="18"/>
      <c r="S14" s="18"/>
      <c r="T14" s="18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18"/>
      <c r="AG14" s="18"/>
      <c r="AH14" s="18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3.2">
      <c r="A15" s="35"/>
      <c r="B15" s="3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6"/>
      <c r="N15" s="16"/>
      <c r="O15" s="16"/>
      <c r="P15" s="16"/>
      <c r="Q15" s="18"/>
      <c r="R15" s="18"/>
      <c r="S15" s="18"/>
      <c r="T15" s="18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18"/>
      <c r="AG15" s="18"/>
      <c r="AH15" s="18"/>
      <c r="AI15" s="21"/>
      <c r="AJ15" s="21"/>
      <c r="AK15" s="21"/>
      <c r="AL15" s="21"/>
      <c r="AM15" s="21"/>
      <c r="AN15" s="21"/>
      <c r="AO15" s="21"/>
      <c r="AP15" s="21"/>
      <c r="AQ15" s="21"/>
      <c r="AR15" s="21"/>
    </row>
    <row r="16" spans="1:44" ht="13.2">
      <c r="A16" s="35"/>
      <c r="B16" s="3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6"/>
      <c r="N16" s="16"/>
      <c r="O16" s="16"/>
      <c r="P16" s="16"/>
      <c r="Q16" s="18"/>
      <c r="R16" s="18"/>
      <c r="S16" s="18"/>
      <c r="T16" s="18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18"/>
      <c r="AG16" s="18"/>
      <c r="AH16" s="18"/>
      <c r="AI16" s="21"/>
      <c r="AJ16" s="21"/>
      <c r="AK16" s="21"/>
      <c r="AL16" s="21"/>
      <c r="AM16" s="21"/>
      <c r="AN16" s="21"/>
      <c r="AO16" s="21"/>
      <c r="AP16" s="21"/>
      <c r="AQ16" s="21"/>
      <c r="AR16" s="21"/>
    </row>
    <row r="17" spans="1:44" ht="13.2">
      <c r="A17" s="35"/>
      <c r="B17" s="3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6"/>
      <c r="N17" s="16"/>
      <c r="O17" s="16"/>
      <c r="P17" s="16"/>
      <c r="Q17" s="18"/>
      <c r="R17" s="18"/>
      <c r="S17" s="18"/>
      <c r="T17" s="18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18"/>
      <c r="AG17" s="18"/>
      <c r="AH17" s="18"/>
      <c r="AI17" s="21"/>
      <c r="AJ17" s="21"/>
      <c r="AK17" s="21"/>
      <c r="AL17" s="21"/>
      <c r="AM17" s="21"/>
      <c r="AN17" s="21"/>
      <c r="AO17" s="21"/>
      <c r="AP17" s="21"/>
      <c r="AQ17" s="21"/>
      <c r="AR17" s="21"/>
    </row>
    <row r="18" spans="1:44" ht="13.2">
      <c r="A18" s="35"/>
      <c r="B18" s="3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6"/>
      <c r="N18" s="16"/>
      <c r="O18" s="16"/>
      <c r="P18" s="16"/>
      <c r="Q18" s="18"/>
      <c r="R18" s="18"/>
      <c r="S18" s="18"/>
      <c r="T18" s="18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18"/>
      <c r="AG18" s="18"/>
      <c r="AH18" s="18"/>
      <c r="AI18" s="21"/>
      <c r="AJ18" s="21"/>
      <c r="AK18" s="21"/>
      <c r="AL18" s="21"/>
      <c r="AM18" s="21"/>
      <c r="AN18" s="21"/>
      <c r="AO18" s="21"/>
      <c r="AP18" s="21"/>
      <c r="AQ18" s="21"/>
      <c r="AR18" s="21"/>
    </row>
    <row r="19" spans="1:44" ht="13.2">
      <c r="A19" s="35"/>
      <c r="B19" s="3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6"/>
      <c r="N19" s="16"/>
      <c r="O19" s="16"/>
      <c r="P19" s="16"/>
      <c r="Q19" s="18"/>
      <c r="R19" s="18"/>
      <c r="S19" s="18"/>
      <c r="T19" s="18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18"/>
      <c r="AG19" s="18"/>
      <c r="AH19" s="18"/>
      <c r="AI19" s="21"/>
      <c r="AJ19" s="21"/>
      <c r="AK19" s="21"/>
      <c r="AL19" s="21"/>
      <c r="AM19" s="21"/>
      <c r="AN19" s="21"/>
      <c r="AO19" s="21"/>
      <c r="AP19" s="21"/>
      <c r="AQ19" s="21"/>
      <c r="AR19" s="21"/>
    </row>
    <row r="20" spans="1:44" ht="13.2">
      <c r="A20" s="35"/>
      <c r="B20" s="3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6"/>
      <c r="N20" s="16"/>
      <c r="O20" s="16"/>
      <c r="P20" s="16"/>
      <c r="Q20" s="18"/>
      <c r="R20" s="18"/>
      <c r="S20" s="18"/>
      <c r="T20" s="18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18"/>
      <c r="AG20" s="18"/>
      <c r="AH20" s="18"/>
      <c r="AI20" s="21"/>
      <c r="AJ20" s="21"/>
      <c r="AK20" s="21"/>
      <c r="AL20" s="21"/>
      <c r="AM20" s="21"/>
      <c r="AN20" s="21"/>
      <c r="AO20" s="21"/>
      <c r="AP20" s="21"/>
      <c r="AQ20" s="21"/>
      <c r="AR20" s="21"/>
    </row>
    <row r="21" spans="1:44" ht="13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</row>
    <row r="22" spans="1:44" ht="13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</row>
    <row r="23" spans="1:44" ht="13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</row>
    <row r="24" spans="1:44" ht="30" customHeight="1">
      <c r="A24" s="10"/>
      <c r="B24" s="10"/>
      <c r="C24" s="36" t="s">
        <v>11</v>
      </c>
      <c r="D24" s="37"/>
      <c r="E24" s="37"/>
      <c r="F24" s="37"/>
      <c r="G24" s="36" t="s">
        <v>12</v>
      </c>
      <c r="H24" s="37"/>
      <c r="I24" s="37"/>
      <c r="J24" s="37"/>
      <c r="K24" s="37"/>
      <c r="L24" s="37"/>
      <c r="M24" s="38" t="s">
        <v>13</v>
      </c>
      <c r="N24" s="39"/>
      <c r="O24" s="39"/>
      <c r="P24" s="39"/>
      <c r="Q24" s="40" t="s">
        <v>14</v>
      </c>
      <c r="R24" s="41"/>
      <c r="S24" s="41"/>
      <c r="T24" s="4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10" t="s">
        <v>15</v>
      </c>
      <c r="AM24" s="43"/>
      <c r="AN24" s="43"/>
      <c r="AO24" s="43"/>
      <c r="AP24" s="43"/>
      <c r="AQ24" s="43"/>
      <c r="AR24" s="43"/>
    </row>
    <row r="25" spans="1:44" ht="13.2">
      <c r="A25" s="35"/>
      <c r="B25" s="44" t="s">
        <v>16</v>
      </c>
      <c r="C25" s="45" t="s">
        <v>1</v>
      </c>
      <c r="D25" s="45" t="s">
        <v>2</v>
      </c>
      <c r="E25" s="45" t="s">
        <v>17</v>
      </c>
      <c r="F25" s="45" t="s">
        <v>18</v>
      </c>
      <c r="G25" s="45" t="s">
        <v>1</v>
      </c>
      <c r="H25" s="45" t="s">
        <v>2</v>
      </c>
      <c r="I25" s="45" t="s">
        <v>17</v>
      </c>
      <c r="J25" s="46" t="s">
        <v>4</v>
      </c>
      <c r="K25" s="46" t="s">
        <v>19</v>
      </c>
      <c r="L25" s="47" t="s">
        <v>20</v>
      </c>
      <c r="M25" s="45" t="s">
        <v>1</v>
      </c>
      <c r="N25" s="48" t="s">
        <v>2</v>
      </c>
      <c r="O25" s="48" t="s">
        <v>17</v>
      </c>
      <c r="P25" s="49"/>
      <c r="Q25" s="44" t="s">
        <v>10</v>
      </c>
      <c r="R25" s="50" t="s">
        <v>21</v>
      </c>
      <c r="S25" s="47" t="s">
        <v>22</v>
      </c>
      <c r="T25" s="47" t="s">
        <v>23</v>
      </c>
      <c r="U25" s="51" t="s">
        <v>24</v>
      </c>
      <c r="V25" s="52" t="s">
        <v>25</v>
      </c>
      <c r="W25" s="35"/>
      <c r="X25" s="50" t="s">
        <v>26</v>
      </c>
      <c r="Y25" s="50" t="s">
        <v>21</v>
      </c>
      <c r="Z25" s="47" t="s">
        <v>22</v>
      </c>
      <c r="AA25" s="47" t="s">
        <v>23</v>
      </c>
      <c r="AB25" s="51" t="s">
        <v>24</v>
      </c>
      <c r="AC25" s="52" t="s">
        <v>25</v>
      </c>
      <c r="AD25" s="35"/>
      <c r="AE25" s="44" t="s">
        <v>10</v>
      </c>
      <c r="AF25" s="50" t="s">
        <v>21</v>
      </c>
      <c r="AG25" s="47" t="s">
        <v>22</v>
      </c>
      <c r="AH25" s="47" t="s">
        <v>23</v>
      </c>
      <c r="AI25" s="51" t="s">
        <v>24</v>
      </c>
      <c r="AJ25" s="52" t="s">
        <v>25</v>
      </c>
      <c r="AK25" s="35"/>
      <c r="AL25" s="50" t="s">
        <v>27</v>
      </c>
      <c r="AM25" s="50" t="s">
        <v>21</v>
      </c>
      <c r="AN25" s="47" t="s">
        <v>22</v>
      </c>
      <c r="AO25" s="47" t="s">
        <v>23</v>
      </c>
      <c r="AP25" s="47" t="s">
        <v>24</v>
      </c>
      <c r="AQ25" s="52" t="s">
        <v>25</v>
      </c>
      <c r="AR25" s="35"/>
    </row>
    <row r="26" spans="1:44" ht="13.2">
      <c r="A26" s="20"/>
      <c r="B26" s="50" t="s">
        <v>21</v>
      </c>
      <c r="C26" s="53">
        <f>'#37'!H60</f>
        <v>74</v>
      </c>
      <c r="D26" s="53">
        <f>'#37'!J60</f>
        <v>142</v>
      </c>
      <c r="E26" s="53">
        <f>'#37'!L60</f>
        <v>70</v>
      </c>
      <c r="F26" s="53">
        <f t="shared" ref="F26:F30" si="0">SUM(C26:E26)</f>
        <v>286</v>
      </c>
      <c r="G26" s="53">
        <f>'#37'!I60</f>
        <v>19500</v>
      </c>
      <c r="H26" s="53">
        <f>'#37'!K60</f>
        <v>23340</v>
      </c>
      <c r="I26" s="53">
        <f>'#37'!M60</f>
        <v>21990</v>
      </c>
      <c r="J26" s="53">
        <f t="shared" ref="J26:J29" si="1">SUM(G26:I26)</f>
        <v>64830</v>
      </c>
      <c r="K26" s="53">
        <f t="shared" ref="K26:K30" si="2">J26/F26</f>
        <v>226.67832167832168</v>
      </c>
      <c r="L26" s="54">
        <f>K26/SUM('1RM'!C3:C5)</f>
        <v>0.19971658297649486</v>
      </c>
      <c r="M26" s="55">
        <f>G26/C26/'1RM'!C3</f>
        <v>0.65878378378378377</v>
      </c>
      <c r="N26" s="56">
        <f>H26/D26/'1RM'!C$4</f>
        <v>0.62024980069093805</v>
      </c>
      <c r="O26" s="56">
        <f>I26/E26/'1RM'!C$5</f>
        <v>0.66838905775075996</v>
      </c>
      <c r="P26" s="57"/>
      <c r="Q26" s="44" t="s">
        <v>9</v>
      </c>
      <c r="R26" s="58">
        <f>'#37'!$N$60</f>
        <v>10</v>
      </c>
      <c r="S26" s="53">
        <f>'#37'!$N$117</f>
        <v>15</v>
      </c>
      <c r="T26" s="53">
        <f>'#37'!$N$177</f>
        <v>15</v>
      </c>
      <c r="U26" s="59">
        <f>'#37'!$N$231</f>
        <v>15</v>
      </c>
      <c r="V26" s="59">
        <f>'#37'!$N$232</f>
        <v>55</v>
      </c>
      <c r="W26" s="11"/>
      <c r="X26" s="44" t="s">
        <v>9</v>
      </c>
      <c r="Y26" s="58">
        <f>'#37'!$S$60</f>
        <v>42</v>
      </c>
      <c r="Z26" s="53">
        <f>'#37'!$S$117</f>
        <v>23</v>
      </c>
      <c r="AA26" s="53">
        <f>'#37'!$S$177</f>
        <v>37</v>
      </c>
      <c r="AB26" s="59">
        <f>'#37'!$S$231</f>
        <v>20</v>
      </c>
      <c r="AC26" s="59">
        <f>'#37'!$S$232</f>
        <v>122</v>
      </c>
      <c r="AD26" s="11"/>
      <c r="AE26" s="44" t="s">
        <v>9</v>
      </c>
      <c r="AF26" s="58">
        <f>'#37'!$X$60</f>
        <v>10</v>
      </c>
      <c r="AG26" s="53">
        <f>'#37'!$X$117</f>
        <v>8</v>
      </c>
      <c r="AH26" s="53">
        <f>'#37'!$X$177</f>
        <v>4</v>
      </c>
      <c r="AI26" s="59">
        <f>'#37'!$X$231</f>
        <v>4</v>
      </c>
      <c r="AJ26" s="59">
        <f>'#37'!$X$232</f>
        <v>26</v>
      </c>
      <c r="AK26" s="11"/>
      <c r="AL26" s="60" t="s">
        <v>1</v>
      </c>
      <c r="AM26" s="61">
        <f t="shared" ref="AM26:AQ26" si="3">R31/(R31+Y31+AF31)</f>
        <v>0.25874125874125875</v>
      </c>
      <c r="AN26" s="55">
        <f t="shared" si="3"/>
        <v>0.35361216730038025</v>
      </c>
      <c r="AO26" s="55">
        <f t="shared" si="3"/>
        <v>0.32634730538922158</v>
      </c>
      <c r="AP26" s="55">
        <f t="shared" si="3"/>
        <v>0.3656387665198238</v>
      </c>
      <c r="AQ26" s="56">
        <f t="shared" si="3"/>
        <v>0.32342342342342345</v>
      </c>
      <c r="AR26" s="57"/>
    </row>
    <row r="27" spans="1:44" ht="13.2">
      <c r="A27" s="20"/>
      <c r="B27" s="50" t="s">
        <v>22</v>
      </c>
      <c r="C27" s="53">
        <f>'#37'!H117</f>
        <v>93</v>
      </c>
      <c r="D27" s="53">
        <f>'#37'!J117</f>
        <v>113</v>
      </c>
      <c r="E27" s="53">
        <f>'#37'!L117</f>
        <v>57</v>
      </c>
      <c r="F27" s="53">
        <f t="shared" si="0"/>
        <v>263</v>
      </c>
      <c r="G27" s="53">
        <f>'#37'!I117</f>
        <v>25520</v>
      </c>
      <c r="H27" s="53">
        <f>'#37'!K117</f>
        <v>19680</v>
      </c>
      <c r="I27" s="53">
        <f>'#37'!M117</f>
        <v>17825</v>
      </c>
      <c r="J27" s="53">
        <f t="shared" si="1"/>
        <v>63025</v>
      </c>
      <c r="K27" s="53">
        <f t="shared" si="2"/>
        <v>239.63878326996198</v>
      </c>
      <c r="L27" s="54">
        <f>K27/SUM('1RM'!C3:C5)</f>
        <v>0.21113549186780792</v>
      </c>
      <c r="M27" s="55">
        <f>G27/C27/'1RM'!C3</f>
        <v>0.6860215053763441</v>
      </c>
      <c r="N27" s="56">
        <f>H27/D27/'1RM'!C$4</f>
        <v>0.65720487560527641</v>
      </c>
      <c r="O27" s="56">
        <f>I27/E27/'1RM'!C$5</f>
        <v>0.66536020903322135</v>
      </c>
      <c r="P27" s="57"/>
      <c r="Q27" s="44" t="s">
        <v>8</v>
      </c>
      <c r="R27" s="58">
        <f>'#37'!$O$60</f>
        <v>18</v>
      </c>
      <c r="S27" s="53">
        <f>'#37'!$O$117</f>
        <v>18</v>
      </c>
      <c r="T27" s="53">
        <f>'#37'!$O$177</f>
        <v>18</v>
      </c>
      <c r="U27" s="59">
        <f>'#37'!$O$231</f>
        <v>12</v>
      </c>
      <c r="V27" s="59">
        <f>'#37'!$O$232</f>
        <v>66</v>
      </c>
      <c r="W27" s="11"/>
      <c r="X27" s="44" t="s">
        <v>8</v>
      </c>
      <c r="Y27" s="58">
        <f>'#37'!$T$60</f>
        <v>39</v>
      </c>
      <c r="Z27" s="53">
        <f>'#37'!$T$117</f>
        <v>25</v>
      </c>
      <c r="AA27" s="53">
        <f>'#37'!$T$177</f>
        <v>60</v>
      </c>
      <c r="AB27" s="59">
        <f>'#37'!$T$231</f>
        <v>18</v>
      </c>
      <c r="AC27" s="59">
        <f>'#37'!$T$232</f>
        <v>142</v>
      </c>
      <c r="AD27" s="11"/>
      <c r="AE27" s="44" t="s">
        <v>8</v>
      </c>
      <c r="AF27" s="58">
        <f>'#37'!$Y$60</f>
        <v>20</v>
      </c>
      <c r="AG27" s="53">
        <f>'#37'!$Y$117</f>
        <v>12</v>
      </c>
      <c r="AH27" s="53">
        <f>'#37'!$Y$177</f>
        <v>9</v>
      </c>
      <c r="AI27" s="59">
        <f>'#37'!$Y$231</f>
        <v>4</v>
      </c>
      <c r="AJ27" s="59">
        <f>'#37'!$Y$232</f>
        <v>45</v>
      </c>
      <c r="AK27" s="11"/>
      <c r="AL27" s="60" t="s">
        <v>2</v>
      </c>
      <c r="AM27" s="61">
        <f t="shared" ref="AM27:AQ27" si="4">Y31/(R31+Y31+AF31)</f>
        <v>0.49650349650349651</v>
      </c>
      <c r="AN27" s="55">
        <f t="shared" si="4"/>
        <v>0.42965779467680609</v>
      </c>
      <c r="AO27" s="55">
        <f t="shared" si="4"/>
        <v>0.48502994011976047</v>
      </c>
      <c r="AP27" s="55">
        <f t="shared" si="4"/>
        <v>0.51982378854625555</v>
      </c>
      <c r="AQ27" s="56">
        <f t="shared" si="4"/>
        <v>0.481981981981982</v>
      </c>
      <c r="AR27" s="57"/>
    </row>
    <row r="28" spans="1:44" ht="13.2">
      <c r="A28" s="20"/>
      <c r="B28" s="50" t="s">
        <v>23</v>
      </c>
      <c r="C28" s="53">
        <f>'#37'!H177</f>
        <v>109</v>
      </c>
      <c r="D28" s="53">
        <f>'#37'!J177</f>
        <v>162</v>
      </c>
      <c r="E28" s="53">
        <f>'#37'!L177</f>
        <v>63</v>
      </c>
      <c r="F28" s="53">
        <f t="shared" si="0"/>
        <v>334</v>
      </c>
      <c r="G28" s="53">
        <f>'#37'!I177</f>
        <v>29600</v>
      </c>
      <c r="H28" s="53">
        <f>'#37'!K177</f>
        <v>27885</v>
      </c>
      <c r="I28" s="53">
        <f>'#37'!M177</f>
        <v>21080</v>
      </c>
      <c r="J28" s="53">
        <f t="shared" si="1"/>
        <v>78565</v>
      </c>
      <c r="K28" s="53">
        <f t="shared" si="2"/>
        <v>235.2245508982036</v>
      </c>
      <c r="L28" s="54">
        <f>K28/SUM('1RM'!C3:C5)</f>
        <v>0.20724630035084018</v>
      </c>
      <c r="M28" s="55">
        <f>G28/C28/'1RM'!C3</f>
        <v>0.67889908256880727</v>
      </c>
      <c r="N28" s="56">
        <f>H28/D28/'1RM'!C$4</f>
        <v>0.6495457721872816</v>
      </c>
      <c r="O28" s="56">
        <f>I28/E28/'1RM'!C$5</f>
        <v>0.71192164809186076</v>
      </c>
      <c r="P28" s="57"/>
      <c r="Q28" s="44" t="s">
        <v>7</v>
      </c>
      <c r="R28" s="58">
        <f>'#37'!$P$60</f>
        <v>46</v>
      </c>
      <c r="S28" s="53">
        <f>'#37'!$P$117</f>
        <v>50</v>
      </c>
      <c r="T28" s="53">
        <f>'#37'!$P$177</f>
        <v>61</v>
      </c>
      <c r="U28" s="59">
        <f>'#37'!$P$231</f>
        <v>18</v>
      </c>
      <c r="V28" s="59">
        <f>'#37'!$P$232</f>
        <v>175</v>
      </c>
      <c r="W28" s="11"/>
      <c r="X28" s="44" t="s">
        <v>7</v>
      </c>
      <c r="Y28" s="58">
        <f>'#37'!$U$60</f>
        <v>61</v>
      </c>
      <c r="Z28" s="53">
        <f>'#37'!$U$117</f>
        <v>49</v>
      </c>
      <c r="AA28" s="53">
        <f>'#37'!$U$177</f>
        <v>36</v>
      </c>
      <c r="AB28" s="59">
        <f>'#37'!$U$231</f>
        <v>53</v>
      </c>
      <c r="AC28" s="59">
        <f>'#37'!$U$232</f>
        <v>199</v>
      </c>
      <c r="AD28" s="11"/>
      <c r="AE28" s="44" t="s">
        <v>7</v>
      </c>
      <c r="AF28" s="58">
        <f>'#37'!$Z$60</f>
        <v>28</v>
      </c>
      <c r="AG28" s="53">
        <f>'#37'!$Z$117</f>
        <v>37</v>
      </c>
      <c r="AH28" s="53">
        <f>'#37'!$Z$177</f>
        <v>34</v>
      </c>
      <c r="AI28" s="59">
        <f>'#37'!$Z$231</f>
        <v>6</v>
      </c>
      <c r="AJ28" s="59">
        <f>'#37'!$Z$232</f>
        <v>105</v>
      </c>
      <c r="AK28" s="11"/>
      <c r="AL28" s="62" t="s">
        <v>17</v>
      </c>
      <c r="AM28" s="61">
        <f t="shared" ref="AM28:AQ28" si="5">AF31/(AF31+Y31+R31)</f>
        <v>0.24475524475524477</v>
      </c>
      <c r="AN28" s="55">
        <f t="shared" si="5"/>
        <v>0.21673003802281368</v>
      </c>
      <c r="AO28" s="55">
        <f t="shared" si="5"/>
        <v>0.18862275449101795</v>
      </c>
      <c r="AP28" s="55">
        <f t="shared" si="5"/>
        <v>0.11453744493392071</v>
      </c>
      <c r="AQ28" s="56">
        <f t="shared" si="5"/>
        <v>0.19459459459459461</v>
      </c>
      <c r="AR28" s="57"/>
    </row>
    <row r="29" spans="1:44" ht="13.2">
      <c r="A29" s="20"/>
      <c r="B29" s="50" t="s">
        <v>24</v>
      </c>
      <c r="C29" s="53">
        <f>'#37'!H231</f>
        <v>83</v>
      </c>
      <c r="D29" s="53">
        <f>'#37'!J231</f>
        <v>118</v>
      </c>
      <c r="E29" s="53">
        <f>'#37'!L231</f>
        <v>26</v>
      </c>
      <c r="F29" s="53">
        <f t="shared" si="0"/>
        <v>227</v>
      </c>
      <c r="G29" s="53">
        <f>'#37'!I231</f>
        <v>23200</v>
      </c>
      <c r="H29" s="53">
        <f>'#37'!K231</f>
        <v>21485</v>
      </c>
      <c r="I29" s="53">
        <f>'#37'!M231</f>
        <v>8690</v>
      </c>
      <c r="J29" s="53">
        <f t="shared" si="1"/>
        <v>53375</v>
      </c>
      <c r="K29" s="53">
        <f t="shared" si="2"/>
        <v>235.13215859030836</v>
      </c>
      <c r="L29" s="54">
        <f>K29/SUM('1RM'!C3:C5)</f>
        <v>0.20716489743639505</v>
      </c>
      <c r="M29" s="55">
        <f>G29/C29/'1RM'!C3</f>
        <v>0.6987951807228916</v>
      </c>
      <c r="N29" s="56">
        <f>H29/D29/'1RM'!C$4</f>
        <v>0.68708026862807803</v>
      </c>
      <c r="O29" s="56">
        <f>I29/E29/'1RM'!C$5</f>
        <v>0.71112929623567922</v>
      </c>
      <c r="P29" s="57"/>
      <c r="Q29" s="44" t="s">
        <v>6</v>
      </c>
      <c r="R29" s="58">
        <f>'#37'!$Q$60</f>
        <v>0</v>
      </c>
      <c r="S29" s="53">
        <f>'#37'!$Q$117</f>
        <v>10</v>
      </c>
      <c r="T29" s="53">
        <f>'#37'!$Q$177</f>
        <v>15</v>
      </c>
      <c r="U29" s="59">
        <f>'#37'!$Q$231</f>
        <v>38</v>
      </c>
      <c r="V29" s="59">
        <f>'#37'!$Q$232</f>
        <v>63</v>
      </c>
      <c r="W29" s="11"/>
      <c r="X29" s="44" t="s">
        <v>6</v>
      </c>
      <c r="Y29" s="58">
        <f>'#37'!$V$60</f>
        <v>0</v>
      </c>
      <c r="Z29" s="53">
        <f>'#37'!$V$117</f>
        <v>16</v>
      </c>
      <c r="AA29" s="53">
        <f>'#37'!$V$177</f>
        <v>29</v>
      </c>
      <c r="AB29" s="59">
        <f>'#37'!$V$231</f>
        <v>27</v>
      </c>
      <c r="AC29" s="59">
        <f>'#37'!$V$232</f>
        <v>72</v>
      </c>
      <c r="AD29" s="11"/>
      <c r="AE29" s="44" t="s">
        <v>6</v>
      </c>
      <c r="AF29" s="58">
        <f>'#37'!$AA$60</f>
        <v>12</v>
      </c>
      <c r="AG29" s="53">
        <f>'#37'!$AA$117</f>
        <v>0</v>
      </c>
      <c r="AH29" s="53">
        <f>'#37'!$AA$177</f>
        <v>16</v>
      </c>
      <c r="AI29" s="59">
        <f>'#37'!$AA$231</f>
        <v>12</v>
      </c>
      <c r="AJ29" s="59">
        <f>'#37'!$AA$232</f>
        <v>40</v>
      </c>
      <c r="AK29" s="11"/>
      <c r="AL29" s="21"/>
      <c r="AM29" s="21"/>
      <c r="AN29" s="21"/>
      <c r="AO29" s="21"/>
      <c r="AP29" s="21"/>
      <c r="AQ29" s="21"/>
      <c r="AR29" s="21"/>
    </row>
    <row r="30" spans="1:44" ht="13.2">
      <c r="A30" s="35"/>
      <c r="B30" s="50" t="s">
        <v>25</v>
      </c>
      <c r="C30" s="53">
        <f>'#37'!H232</f>
        <v>359</v>
      </c>
      <c r="D30" s="53">
        <f>'#37'!J232</f>
        <v>535</v>
      </c>
      <c r="E30" s="53">
        <f>'#37'!L232</f>
        <v>216</v>
      </c>
      <c r="F30" s="53">
        <f t="shared" si="0"/>
        <v>1110</v>
      </c>
      <c r="G30" s="53">
        <f t="shared" ref="G30:J30" si="6">SUM(G25:G29)</f>
        <v>97820</v>
      </c>
      <c r="H30" s="53">
        <f t="shared" si="6"/>
        <v>92390</v>
      </c>
      <c r="I30" s="53">
        <f t="shared" si="6"/>
        <v>69585</v>
      </c>
      <c r="J30" s="53">
        <f t="shared" si="6"/>
        <v>259795</v>
      </c>
      <c r="K30" s="53">
        <f t="shared" si="2"/>
        <v>234.04954954954954</v>
      </c>
      <c r="L30" s="63">
        <f>K30/SUM('1RM'!C3:C5)</f>
        <v>0.20621105687184982</v>
      </c>
      <c r="M30" s="55">
        <f>G30/C30/'1RM'!C3</f>
        <v>0.68119777158774364</v>
      </c>
      <c r="N30" s="56">
        <f>H30/D30/'1RM'!C$4</f>
        <v>0.65166637277376116</v>
      </c>
      <c r="O30" s="56">
        <f>I30/E30/'1RM'!C$5</f>
        <v>0.68543144208037821</v>
      </c>
      <c r="P30" s="57"/>
      <c r="Q30" s="44" t="s">
        <v>5</v>
      </c>
      <c r="R30" s="58">
        <f>'#37'!$R$60</f>
        <v>0</v>
      </c>
      <c r="S30" s="53">
        <f>'#37'!$R$117</f>
        <v>0</v>
      </c>
      <c r="T30" s="53">
        <f>'#37'!$R$177</f>
        <v>0</v>
      </c>
      <c r="U30" s="59">
        <f>'#37'!$R$231</f>
        <v>0</v>
      </c>
      <c r="V30" s="59">
        <f>'#37'!$R$232</f>
        <v>0</v>
      </c>
      <c r="W30" s="11"/>
      <c r="X30" s="44" t="s">
        <v>5</v>
      </c>
      <c r="Y30" s="58">
        <f>'#37'!$W$60</f>
        <v>0</v>
      </c>
      <c r="Z30" s="53">
        <f>'#37'!$W$117</f>
        <v>0</v>
      </c>
      <c r="AA30" s="53">
        <f>'#37'!$W$177</f>
        <v>0</v>
      </c>
      <c r="AB30" s="59">
        <f>'#37'!$W$231</f>
        <v>0</v>
      </c>
      <c r="AC30" s="59">
        <f>'#37'!$W$232</f>
        <v>0</v>
      </c>
      <c r="AD30" s="11"/>
      <c r="AE30" s="44" t="s">
        <v>5</v>
      </c>
      <c r="AF30" s="58">
        <f>'#37'!$AB$60</f>
        <v>0</v>
      </c>
      <c r="AG30" s="53">
        <f>'#37'!$AB$117</f>
        <v>0</v>
      </c>
      <c r="AH30" s="53">
        <f>'#37'!$AB$177</f>
        <v>0</v>
      </c>
      <c r="AI30" s="59">
        <f>'#37'!$AB$231</f>
        <v>0</v>
      </c>
      <c r="AJ30" s="59">
        <f>'#37'!$AB$232</f>
        <v>0</v>
      </c>
      <c r="AK30" s="11"/>
      <c r="AL30" s="21"/>
      <c r="AM30" s="21"/>
      <c r="AN30" s="21"/>
      <c r="AO30" s="21"/>
      <c r="AP30" s="21"/>
      <c r="AQ30" s="21"/>
      <c r="AR30" s="21"/>
    </row>
    <row r="31" spans="1:44" ht="13.2">
      <c r="A31" s="35"/>
      <c r="B31" s="35"/>
      <c r="C31" s="11"/>
      <c r="D31" s="11"/>
      <c r="E31" s="11"/>
      <c r="F31" s="11"/>
      <c r="G31" s="64"/>
      <c r="H31" s="11"/>
      <c r="I31" s="11"/>
      <c r="J31" s="11"/>
      <c r="K31" s="11"/>
      <c r="L31" s="65"/>
      <c r="M31" s="16"/>
      <c r="N31" s="16"/>
      <c r="O31" s="16"/>
      <c r="P31" s="16"/>
      <c r="Q31" s="44" t="s">
        <v>18</v>
      </c>
      <c r="R31" s="58">
        <f t="shared" ref="R31:V31" si="7">SUM(R26:R30)</f>
        <v>74</v>
      </c>
      <c r="S31" s="53">
        <f t="shared" si="7"/>
        <v>93</v>
      </c>
      <c r="T31" s="53">
        <f t="shared" si="7"/>
        <v>109</v>
      </c>
      <c r="U31" s="59">
        <f t="shared" si="7"/>
        <v>83</v>
      </c>
      <c r="V31" s="59">
        <f t="shared" si="7"/>
        <v>359</v>
      </c>
      <c r="W31" s="11"/>
      <c r="X31" s="44" t="s">
        <v>18</v>
      </c>
      <c r="Y31" s="58">
        <f t="shared" ref="Y31:AC31" si="8">SUM(Y26:Y30)</f>
        <v>142</v>
      </c>
      <c r="Z31" s="53">
        <f t="shared" si="8"/>
        <v>113</v>
      </c>
      <c r="AA31" s="53">
        <f t="shared" si="8"/>
        <v>162</v>
      </c>
      <c r="AB31" s="59">
        <f t="shared" si="8"/>
        <v>118</v>
      </c>
      <c r="AC31" s="59">
        <f t="shared" si="8"/>
        <v>535</v>
      </c>
      <c r="AD31" s="11"/>
      <c r="AE31" s="44" t="s">
        <v>18</v>
      </c>
      <c r="AF31" s="58">
        <f t="shared" ref="AF31:AJ31" si="9">SUM(AF26:AF30)</f>
        <v>70</v>
      </c>
      <c r="AG31" s="53">
        <f t="shared" si="9"/>
        <v>57</v>
      </c>
      <c r="AH31" s="53">
        <f t="shared" si="9"/>
        <v>63</v>
      </c>
      <c r="AI31" s="59">
        <f t="shared" si="9"/>
        <v>26</v>
      </c>
      <c r="AJ31" s="59">
        <f t="shared" si="9"/>
        <v>216</v>
      </c>
      <c r="AK31" s="11"/>
      <c r="AL31" s="21"/>
      <c r="AM31" s="21"/>
      <c r="AN31" s="21"/>
      <c r="AO31" s="21"/>
      <c r="AP31" s="21"/>
      <c r="AQ31" s="21"/>
      <c r="AR31" s="21"/>
    </row>
    <row r="32" spans="1:44" ht="30" customHeight="1">
      <c r="A32" s="10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65"/>
      <c r="M32" s="16"/>
      <c r="N32" s="16"/>
      <c r="O32" s="16"/>
      <c r="P32" s="1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</row>
    <row r="33" spans="1:44" ht="13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67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</row>
    <row r="34" spans="1:44" ht="13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67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</row>
    <row r="35" spans="1:44" ht="13.2">
      <c r="A35" s="35"/>
      <c r="B35" s="35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16"/>
      <c r="N35" s="16"/>
      <c r="O35" s="16"/>
      <c r="P35" s="16"/>
      <c r="Q35" s="18"/>
      <c r="R35" s="18"/>
      <c r="S35" s="18"/>
      <c r="T35" s="18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18"/>
      <c r="AG35" s="18"/>
      <c r="AH35" s="18"/>
      <c r="AI35" s="21"/>
      <c r="AJ35" s="21"/>
      <c r="AK35" s="21"/>
      <c r="AL35" s="21"/>
      <c r="AM35" s="21"/>
      <c r="AN35" s="21"/>
      <c r="AO35" s="21"/>
      <c r="AP35" s="21"/>
      <c r="AQ35" s="21"/>
      <c r="AR35" s="21"/>
    </row>
    <row r="36" spans="1:44" ht="13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67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</row>
    <row r="37" spans="1:44" ht="13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67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</row>
    <row r="38" spans="1:44" ht="13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67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</row>
    <row r="39" spans="1:44" ht="13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67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</row>
    <row r="40" spans="1:44" ht="13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67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</row>
    <row r="41" spans="1:44" ht="13.2">
      <c r="A41" s="35"/>
      <c r="B41" s="35"/>
      <c r="C41" s="11"/>
      <c r="D41" s="11"/>
      <c r="E41" s="11"/>
      <c r="F41" s="11"/>
      <c r="G41" s="11"/>
      <c r="H41" s="11"/>
      <c r="I41" s="11"/>
      <c r="J41" s="11"/>
      <c r="K41" s="11"/>
      <c r="L41" s="65"/>
      <c r="M41" s="16"/>
      <c r="N41" s="16"/>
      <c r="O41" s="16"/>
      <c r="P41" s="16"/>
      <c r="Q41" s="18"/>
      <c r="R41" s="18"/>
      <c r="S41" s="18"/>
      <c r="T41" s="18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18"/>
      <c r="AG41" s="18"/>
      <c r="AH41" s="18"/>
      <c r="AI41" s="21"/>
      <c r="AJ41" s="21"/>
      <c r="AK41" s="21"/>
      <c r="AL41" s="21"/>
      <c r="AM41" s="21"/>
      <c r="AN41" s="21"/>
      <c r="AO41" s="21"/>
      <c r="AP41" s="21"/>
      <c r="AQ41" s="21"/>
      <c r="AR41" s="21"/>
    </row>
    <row r="42" spans="1:44" ht="13.2">
      <c r="A42" s="35"/>
      <c r="B42" s="35"/>
      <c r="C42" s="11"/>
      <c r="D42" s="11"/>
      <c r="E42" s="11"/>
      <c r="F42" s="11"/>
      <c r="G42" s="11"/>
      <c r="H42" s="11"/>
      <c r="I42" s="11"/>
      <c r="J42" s="11"/>
      <c r="K42" s="11"/>
      <c r="L42" s="65"/>
      <c r="M42" s="16"/>
      <c r="N42" s="16"/>
      <c r="O42" s="16"/>
      <c r="P42" s="16"/>
      <c r="Q42" s="18"/>
      <c r="R42" s="18"/>
      <c r="S42" s="18"/>
      <c r="T42" s="18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18"/>
      <c r="AG42" s="18"/>
      <c r="AH42" s="18"/>
      <c r="AI42" s="21"/>
      <c r="AJ42" s="21"/>
      <c r="AK42" s="21"/>
      <c r="AL42" s="21"/>
      <c r="AM42" s="21"/>
      <c r="AN42" s="21"/>
      <c r="AO42" s="21"/>
      <c r="AP42" s="21"/>
      <c r="AQ42" s="21"/>
      <c r="AR42" s="21"/>
    </row>
    <row r="43" spans="1:44" ht="13.2">
      <c r="A43" s="35"/>
      <c r="B43" s="35"/>
      <c r="C43" s="11"/>
      <c r="D43" s="11"/>
      <c r="E43" s="11"/>
      <c r="F43" s="11"/>
      <c r="G43" s="11"/>
      <c r="H43" s="11"/>
      <c r="I43" s="11"/>
      <c r="J43" s="11"/>
      <c r="K43" s="11"/>
      <c r="L43" s="65"/>
      <c r="M43" s="16"/>
      <c r="N43" s="16"/>
      <c r="O43" s="16"/>
      <c r="P43" s="16"/>
      <c r="Q43" s="18"/>
      <c r="R43" s="18"/>
      <c r="S43" s="18"/>
      <c r="T43" s="18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18"/>
      <c r="AG43" s="18"/>
      <c r="AH43" s="18"/>
      <c r="AI43" s="21"/>
      <c r="AJ43" s="21"/>
      <c r="AK43" s="21"/>
      <c r="AL43" s="21"/>
      <c r="AM43" s="21"/>
      <c r="AN43" s="21"/>
      <c r="AO43" s="21"/>
      <c r="AP43" s="21"/>
      <c r="AQ43" s="21"/>
      <c r="AR43" s="21"/>
    </row>
    <row r="44" spans="1:44" ht="13.2">
      <c r="A44" s="35"/>
      <c r="B44" s="35"/>
      <c r="C44" s="11"/>
      <c r="D44" s="11"/>
      <c r="E44" s="11"/>
      <c r="F44" s="11"/>
      <c r="G44" s="11"/>
      <c r="H44" s="11"/>
      <c r="I44" s="11"/>
      <c r="J44" s="11"/>
      <c r="K44" s="11"/>
      <c r="L44" s="65"/>
      <c r="M44" s="16"/>
      <c r="N44" s="16"/>
      <c r="O44" s="16"/>
      <c r="P44" s="16"/>
      <c r="Q44" s="18"/>
      <c r="R44" s="18"/>
      <c r="S44" s="18"/>
      <c r="T44" s="18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18"/>
      <c r="AG44" s="18"/>
      <c r="AH44" s="18"/>
      <c r="AI44" s="21"/>
      <c r="AJ44" s="21"/>
      <c r="AK44" s="21"/>
      <c r="AL44" s="21"/>
      <c r="AM44" s="21"/>
      <c r="AN44" s="21"/>
      <c r="AO44" s="21"/>
      <c r="AP44" s="21"/>
      <c r="AQ44" s="21"/>
      <c r="AR44" s="21"/>
    </row>
    <row r="45" spans="1:44" ht="13.2">
      <c r="A45" s="35"/>
      <c r="B45" s="35"/>
      <c r="C45" s="11"/>
      <c r="D45" s="11"/>
      <c r="E45" s="11"/>
      <c r="F45" s="11"/>
      <c r="G45" s="11"/>
      <c r="H45" s="11"/>
      <c r="I45" s="11"/>
      <c r="J45" s="11"/>
      <c r="K45" s="11"/>
      <c r="L45" s="65"/>
      <c r="M45" s="16"/>
      <c r="N45" s="16"/>
      <c r="O45" s="16"/>
      <c r="P45" s="16"/>
      <c r="Q45" s="18"/>
      <c r="R45" s="18"/>
      <c r="S45" s="18"/>
      <c r="T45" s="18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18"/>
      <c r="AG45" s="18"/>
      <c r="AH45" s="18"/>
      <c r="AI45" s="21"/>
      <c r="AJ45" s="21"/>
      <c r="AK45" s="21"/>
      <c r="AL45" s="21"/>
      <c r="AM45" s="21"/>
      <c r="AN45" s="21"/>
      <c r="AO45" s="21"/>
      <c r="AP45" s="21"/>
      <c r="AQ45" s="21"/>
      <c r="AR45" s="21"/>
    </row>
    <row r="46" spans="1:44" ht="13.2">
      <c r="A46" s="35"/>
      <c r="B46" s="35"/>
      <c r="C46" s="11"/>
      <c r="D46" s="11"/>
      <c r="E46" s="11"/>
      <c r="F46" s="11"/>
      <c r="G46" s="11"/>
      <c r="H46" s="11"/>
      <c r="I46" s="11"/>
      <c r="J46" s="11"/>
      <c r="K46" s="11"/>
      <c r="L46" s="65"/>
      <c r="M46" s="16"/>
      <c r="N46" s="16"/>
      <c r="O46" s="16"/>
      <c r="P46" s="16"/>
      <c r="Q46" s="18"/>
      <c r="R46" s="18"/>
      <c r="S46" s="18"/>
      <c r="T46" s="18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18"/>
      <c r="AG46" s="18"/>
      <c r="AH46" s="18"/>
      <c r="AI46" s="21"/>
      <c r="AJ46" s="21"/>
      <c r="AK46" s="21"/>
      <c r="AL46" s="21"/>
      <c r="AM46" s="21"/>
      <c r="AN46" s="21"/>
      <c r="AO46" s="21"/>
      <c r="AP46" s="21"/>
      <c r="AQ46" s="21"/>
      <c r="AR46" s="21"/>
    </row>
    <row r="47" spans="1:44" ht="13.2">
      <c r="A47" s="35"/>
      <c r="B47" s="35"/>
      <c r="C47" s="11"/>
      <c r="D47" s="11"/>
      <c r="E47" s="11"/>
      <c r="F47" s="11"/>
      <c r="G47" s="11"/>
      <c r="H47" s="11"/>
      <c r="I47" s="11"/>
      <c r="J47" s="11"/>
      <c r="K47" s="11"/>
      <c r="L47" s="65"/>
      <c r="M47" s="16"/>
      <c r="N47" s="16"/>
      <c r="O47" s="16"/>
      <c r="P47" s="16"/>
      <c r="Q47" s="18"/>
      <c r="R47" s="18"/>
      <c r="S47" s="18"/>
      <c r="T47" s="18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18"/>
      <c r="AG47" s="18"/>
      <c r="AH47" s="18"/>
      <c r="AI47" s="21"/>
      <c r="AJ47" s="21"/>
      <c r="AK47" s="21"/>
      <c r="AL47" s="21"/>
      <c r="AM47" s="21"/>
      <c r="AN47" s="21"/>
      <c r="AO47" s="21"/>
      <c r="AP47" s="21"/>
      <c r="AQ47" s="21"/>
      <c r="AR47" s="21"/>
    </row>
    <row r="48" spans="1:44" ht="13.2">
      <c r="A48" s="35"/>
      <c r="B48" s="35"/>
      <c r="C48" s="11"/>
      <c r="D48" s="11"/>
      <c r="E48" s="11"/>
      <c r="F48" s="11"/>
      <c r="G48" s="11"/>
      <c r="H48" s="11"/>
      <c r="I48" s="11"/>
      <c r="J48" s="11"/>
      <c r="K48" s="11"/>
      <c r="L48" s="65"/>
      <c r="M48" s="16"/>
      <c r="N48" s="16"/>
      <c r="O48" s="16"/>
      <c r="P48" s="16"/>
      <c r="Q48" s="18"/>
      <c r="R48" s="18"/>
      <c r="S48" s="18"/>
      <c r="T48" s="18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18"/>
      <c r="AG48" s="18"/>
      <c r="AH48" s="18"/>
      <c r="AI48" s="21"/>
      <c r="AJ48" s="21"/>
      <c r="AK48" s="21"/>
      <c r="AL48" s="21"/>
      <c r="AM48" s="21"/>
      <c r="AN48" s="21"/>
      <c r="AO48" s="21"/>
      <c r="AP48" s="21"/>
      <c r="AQ48" s="21"/>
      <c r="AR48" s="21"/>
    </row>
    <row r="49" spans="1:44" ht="13.2">
      <c r="A49" s="35"/>
      <c r="B49" s="35"/>
      <c r="C49" s="11"/>
      <c r="D49" s="11"/>
      <c r="E49" s="11"/>
      <c r="F49" s="11"/>
      <c r="G49" s="11"/>
      <c r="H49" s="11"/>
      <c r="I49" s="11"/>
      <c r="J49" s="11"/>
      <c r="K49" s="11"/>
      <c r="L49" s="65"/>
      <c r="M49" s="16"/>
      <c r="N49" s="16"/>
      <c r="O49" s="16"/>
      <c r="P49" s="16"/>
      <c r="Q49" s="18"/>
      <c r="R49" s="18"/>
      <c r="S49" s="18"/>
      <c r="T49" s="18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18"/>
      <c r="AG49" s="18"/>
      <c r="AH49" s="18"/>
      <c r="AI49" s="21"/>
      <c r="AJ49" s="21"/>
      <c r="AK49" s="21"/>
      <c r="AL49" s="21"/>
      <c r="AM49" s="21"/>
      <c r="AN49" s="21"/>
      <c r="AO49" s="21"/>
      <c r="AP49" s="21"/>
      <c r="AQ49" s="21"/>
      <c r="AR49" s="21"/>
    </row>
    <row r="50" spans="1:44" ht="13.2">
      <c r="A50" s="35"/>
      <c r="B50" s="35"/>
      <c r="C50" s="11"/>
      <c r="D50" s="11"/>
      <c r="E50" s="11"/>
      <c r="F50" s="11"/>
      <c r="G50" s="11"/>
      <c r="H50" s="11"/>
      <c r="I50" s="11"/>
      <c r="J50" s="11"/>
      <c r="K50" s="11"/>
      <c r="L50" s="65"/>
      <c r="M50" s="16"/>
      <c r="N50" s="16"/>
      <c r="O50" s="16"/>
      <c r="P50" s="16"/>
      <c r="Q50" s="18"/>
      <c r="R50" s="18"/>
      <c r="S50" s="18"/>
      <c r="T50" s="18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18"/>
      <c r="AG50" s="18"/>
      <c r="AH50" s="18"/>
      <c r="AI50" s="21"/>
      <c r="AJ50" s="21"/>
      <c r="AK50" s="21"/>
      <c r="AL50" s="21"/>
      <c r="AM50" s="21"/>
      <c r="AN50" s="21"/>
      <c r="AO50" s="21"/>
      <c r="AP50" s="21"/>
      <c r="AQ50" s="21"/>
      <c r="AR50" s="21"/>
    </row>
    <row r="51" spans="1:44" ht="13.2">
      <c r="A51" s="35"/>
      <c r="B51" s="35"/>
      <c r="C51" s="11"/>
      <c r="D51" s="11"/>
      <c r="E51" s="11"/>
      <c r="F51" s="11"/>
      <c r="G51" s="11"/>
      <c r="H51" s="11"/>
      <c r="I51" s="11"/>
      <c r="J51" s="11"/>
      <c r="K51" s="11"/>
      <c r="L51" s="65"/>
      <c r="M51" s="16"/>
      <c r="N51" s="16"/>
      <c r="O51" s="16"/>
      <c r="P51" s="16"/>
      <c r="Q51" s="18"/>
      <c r="R51" s="18"/>
      <c r="S51" s="18"/>
      <c r="T51" s="18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18"/>
      <c r="AG51" s="18"/>
      <c r="AH51" s="18"/>
      <c r="AI51" s="21"/>
      <c r="AJ51" s="21"/>
      <c r="AK51" s="21"/>
      <c r="AL51" s="21"/>
      <c r="AM51" s="21"/>
      <c r="AN51" s="21"/>
      <c r="AO51" s="21"/>
      <c r="AP51" s="21"/>
      <c r="AQ51" s="21"/>
      <c r="AR51" s="21"/>
    </row>
    <row r="52" spans="1:44" ht="13.2">
      <c r="A52" s="35"/>
      <c r="B52" s="35"/>
      <c r="C52" s="11"/>
      <c r="D52" s="11"/>
      <c r="E52" s="11"/>
      <c r="F52" s="11"/>
      <c r="G52" s="11"/>
      <c r="H52" s="11"/>
      <c r="I52" s="11"/>
      <c r="J52" s="11"/>
      <c r="K52" s="11"/>
      <c r="L52" s="65"/>
      <c r="M52" s="16"/>
      <c r="N52" s="16"/>
      <c r="O52" s="16"/>
      <c r="P52" s="16"/>
      <c r="Q52" s="18"/>
      <c r="R52" s="18"/>
      <c r="S52" s="18"/>
      <c r="T52" s="18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18"/>
      <c r="AG52" s="18"/>
      <c r="AH52" s="18"/>
      <c r="AI52" s="21"/>
      <c r="AJ52" s="21"/>
      <c r="AK52" s="21"/>
      <c r="AL52" s="21"/>
      <c r="AM52" s="21"/>
      <c r="AN52" s="21"/>
      <c r="AO52" s="21"/>
      <c r="AP52" s="21"/>
      <c r="AQ52" s="21"/>
      <c r="AR52" s="21"/>
    </row>
    <row r="53" spans="1:44" ht="30" customHeight="1">
      <c r="A53" s="10"/>
      <c r="B53" s="10"/>
      <c r="C53" s="36" t="s">
        <v>11</v>
      </c>
      <c r="D53" s="37"/>
      <c r="E53" s="37"/>
      <c r="F53" s="37"/>
      <c r="G53" s="36" t="s">
        <v>12</v>
      </c>
      <c r="H53" s="37"/>
      <c r="I53" s="37"/>
      <c r="J53" s="37"/>
      <c r="K53" s="37"/>
      <c r="L53" s="68"/>
      <c r="M53" s="38" t="s">
        <v>13</v>
      </c>
      <c r="N53" s="39"/>
      <c r="O53" s="39"/>
      <c r="P53" s="39"/>
      <c r="Q53" s="40" t="s">
        <v>14</v>
      </c>
      <c r="R53" s="41"/>
      <c r="S53" s="41"/>
      <c r="T53" s="4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10" t="s">
        <v>15</v>
      </c>
      <c r="AM53" s="43"/>
      <c r="AN53" s="43"/>
      <c r="AO53" s="43"/>
      <c r="AP53" s="43"/>
      <c r="AQ53" s="43"/>
      <c r="AR53" s="43"/>
    </row>
    <row r="54" spans="1:44" ht="13.2">
      <c r="A54" s="35"/>
      <c r="B54" s="44" t="s">
        <v>28</v>
      </c>
      <c r="C54" s="45" t="s">
        <v>1</v>
      </c>
      <c r="D54" s="45" t="s">
        <v>2</v>
      </c>
      <c r="E54" s="45" t="s">
        <v>17</v>
      </c>
      <c r="F54" s="45" t="s">
        <v>18</v>
      </c>
      <c r="G54" s="45" t="s">
        <v>1</v>
      </c>
      <c r="H54" s="45" t="s">
        <v>2</v>
      </c>
      <c r="I54" s="45" t="s">
        <v>17</v>
      </c>
      <c r="J54" s="46" t="s">
        <v>4</v>
      </c>
      <c r="K54" s="46" t="s">
        <v>19</v>
      </c>
      <c r="L54" s="47" t="s">
        <v>20</v>
      </c>
      <c r="M54" s="45" t="s">
        <v>1</v>
      </c>
      <c r="N54" s="48" t="s">
        <v>2</v>
      </c>
      <c r="O54" s="48" t="s">
        <v>17</v>
      </c>
      <c r="P54" s="49"/>
      <c r="Q54" s="44" t="s">
        <v>10</v>
      </c>
      <c r="R54" s="50" t="s">
        <v>21</v>
      </c>
      <c r="S54" s="47" t="s">
        <v>22</v>
      </c>
      <c r="T54" s="47" t="s">
        <v>23</v>
      </c>
      <c r="U54" s="51" t="s">
        <v>24</v>
      </c>
      <c r="V54" s="52" t="s">
        <v>25</v>
      </c>
      <c r="W54" s="35"/>
      <c r="X54" s="44" t="s">
        <v>10</v>
      </c>
      <c r="Y54" s="50" t="s">
        <v>21</v>
      </c>
      <c r="Z54" s="47" t="s">
        <v>22</v>
      </c>
      <c r="AA54" s="47" t="s">
        <v>23</v>
      </c>
      <c r="AB54" s="51" t="s">
        <v>24</v>
      </c>
      <c r="AC54" s="52" t="s">
        <v>25</v>
      </c>
      <c r="AD54" s="35"/>
      <c r="AE54" s="44" t="s">
        <v>10</v>
      </c>
      <c r="AF54" s="50" t="s">
        <v>21</v>
      </c>
      <c r="AG54" s="47" t="s">
        <v>22</v>
      </c>
      <c r="AH54" s="47" t="s">
        <v>23</v>
      </c>
      <c r="AI54" s="51" t="s">
        <v>24</v>
      </c>
      <c r="AJ54" s="52" t="s">
        <v>25</v>
      </c>
      <c r="AK54" s="35"/>
      <c r="AL54" s="44" t="s">
        <v>27</v>
      </c>
      <c r="AM54" s="50" t="s">
        <v>21</v>
      </c>
      <c r="AN54" s="47" t="s">
        <v>22</v>
      </c>
      <c r="AO54" s="47" t="s">
        <v>23</v>
      </c>
      <c r="AP54" s="47" t="s">
        <v>24</v>
      </c>
      <c r="AQ54" s="52" t="s">
        <v>25</v>
      </c>
      <c r="AR54" s="35"/>
    </row>
    <row r="55" spans="1:44" ht="13.2">
      <c r="A55" s="20"/>
      <c r="B55" s="50" t="s">
        <v>21</v>
      </c>
      <c r="C55" s="53">
        <f>'#30'!H68</f>
        <v>119</v>
      </c>
      <c r="D55" s="53">
        <f>'#30'!J68</f>
        <v>113</v>
      </c>
      <c r="E55" s="53">
        <f>'#30'!L68</f>
        <v>63</v>
      </c>
      <c r="F55" s="53">
        <f t="shared" ref="F55:F59" si="10">SUM(C55:E55)</f>
        <v>295</v>
      </c>
      <c r="G55" s="53">
        <f>'#30'!I68</f>
        <v>32360</v>
      </c>
      <c r="H55" s="53">
        <f>'#30'!K68</f>
        <v>20015</v>
      </c>
      <c r="I55" s="53">
        <f>'#30'!M68</f>
        <v>21625</v>
      </c>
      <c r="J55" s="53">
        <f t="shared" ref="J55:J58" si="11">SUM(G55:I55)</f>
        <v>74000</v>
      </c>
      <c r="K55" s="53">
        <f t="shared" ref="K55:K59" si="12">J55/F55</f>
        <v>250.84745762711864</v>
      </c>
      <c r="L55" s="54">
        <f>K55/SUM('1RM'!C3:C5)</f>
        <v>0.22101097588292393</v>
      </c>
      <c r="M55" s="55">
        <f>G55/C55/'1RM'!C3</f>
        <v>0.67983193277310916</v>
      </c>
      <c r="N55" s="56">
        <f>H55/D55/'1RM'!C4</f>
        <v>0.66839205209550845</v>
      </c>
      <c r="O55" s="56">
        <f>I55/E55/'1RM'!C5</f>
        <v>0.73032759202971964</v>
      </c>
      <c r="P55" s="57"/>
      <c r="Q55" s="44" t="s">
        <v>9</v>
      </c>
      <c r="R55" s="58">
        <f>'#30'!$N$68</f>
        <v>20</v>
      </c>
      <c r="S55" s="53">
        <f>'#30'!$N$127</f>
        <v>15</v>
      </c>
      <c r="T55" s="53">
        <f>'#30'!$N$185</f>
        <v>16</v>
      </c>
      <c r="U55" s="59">
        <f>'#30'!$N$240</f>
        <v>15</v>
      </c>
      <c r="V55" s="59">
        <f>'#30'!$N$241</f>
        <v>66</v>
      </c>
      <c r="W55" s="11"/>
      <c r="X55" s="44" t="s">
        <v>9</v>
      </c>
      <c r="Y55" s="58">
        <f>'#30'!$S$68</f>
        <v>27</v>
      </c>
      <c r="Z55" s="53">
        <f>'#30'!$S$127</f>
        <v>21</v>
      </c>
      <c r="AA55" s="53">
        <f>'#30'!$S$185</f>
        <v>21</v>
      </c>
      <c r="AB55" s="59">
        <f>'#30'!$S$240</f>
        <v>17</v>
      </c>
      <c r="AC55" s="59">
        <f>'#30'!$S$241</f>
        <v>86</v>
      </c>
      <c r="AD55" s="11"/>
      <c r="AE55" s="44" t="s">
        <v>9</v>
      </c>
      <c r="AF55" s="58">
        <f>'#30'!$X$68</f>
        <v>4</v>
      </c>
      <c r="AG55" s="53">
        <f>'#30'!$X$127</f>
        <v>8</v>
      </c>
      <c r="AH55" s="53">
        <f>'#30'!$X$185</f>
        <v>4</v>
      </c>
      <c r="AI55" s="59">
        <f>'#30'!$X$240</f>
        <v>4</v>
      </c>
      <c r="AJ55" s="59">
        <f>'#30'!$X$241</f>
        <v>20</v>
      </c>
      <c r="AK55" s="11"/>
      <c r="AL55" s="60" t="s">
        <v>1</v>
      </c>
      <c r="AM55" s="61">
        <f t="shared" ref="AM55:AQ55" si="13">R60/(R60+Y60+AF60)</f>
        <v>0.4033898305084746</v>
      </c>
      <c r="AN55" s="55">
        <f t="shared" si="13"/>
        <v>0.37168141592920356</v>
      </c>
      <c r="AO55" s="55">
        <f t="shared" si="13"/>
        <v>0.38129496402877699</v>
      </c>
      <c r="AP55" s="55">
        <f t="shared" si="13"/>
        <v>0.43684210526315792</v>
      </c>
      <c r="AQ55" s="56">
        <f t="shared" si="13"/>
        <v>0.39635995955510617</v>
      </c>
      <c r="AR55" s="57"/>
    </row>
    <row r="56" spans="1:44" ht="13.2">
      <c r="A56" s="20"/>
      <c r="B56" s="50" t="s">
        <v>22</v>
      </c>
      <c r="C56" s="53">
        <f>'#30'!H127</f>
        <v>84</v>
      </c>
      <c r="D56" s="53">
        <f>'#30'!J127</f>
        <v>83</v>
      </c>
      <c r="E56" s="53">
        <f>'#30'!L127</f>
        <v>59</v>
      </c>
      <c r="F56" s="53">
        <f t="shared" si="10"/>
        <v>226</v>
      </c>
      <c r="G56" s="53">
        <f>'#30'!I127</f>
        <v>22360</v>
      </c>
      <c r="H56" s="53">
        <f>'#30'!K127</f>
        <v>15040</v>
      </c>
      <c r="I56" s="53">
        <f>'#30'!M127</f>
        <v>19085</v>
      </c>
      <c r="J56" s="53">
        <f t="shared" si="11"/>
        <v>56485</v>
      </c>
      <c r="K56" s="53">
        <f t="shared" si="12"/>
        <v>249.93362831858408</v>
      </c>
      <c r="L56" s="69">
        <f>K56/SUM('1RM'!C3:C5)</f>
        <v>0.22020583992826792</v>
      </c>
      <c r="M56" s="55">
        <f>G56/C56/'1RM'!C3</f>
        <v>0.66547619047619055</v>
      </c>
      <c r="N56" s="56">
        <f>H56/D56/'1RM'!C4</f>
        <v>0.68379177085701304</v>
      </c>
      <c r="O56" s="56">
        <f>I56/E56/'1RM'!C5</f>
        <v>0.68824377930039671</v>
      </c>
      <c r="P56" s="57"/>
      <c r="Q56" s="44" t="s">
        <v>8</v>
      </c>
      <c r="R56" s="58">
        <f>'#30'!$O$68</f>
        <v>26</v>
      </c>
      <c r="S56" s="53">
        <f>'#30'!$O$127</f>
        <v>17</v>
      </c>
      <c r="T56" s="53">
        <f>'#30'!$O$185</f>
        <v>18</v>
      </c>
      <c r="U56" s="59">
        <f>'#30'!$O$240</f>
        <v>12</v>
      </c>
      <c r="V56" s="59">
        <f>'#30'!$O$241</f>
        <v>73</v>
      </c>
      <c r="W56" s="11"/>
      <c r="X56" s="44" t="s">
        <v>8</v>
      </c>
      <c r="Y56" s="58">
        <f>'#30'!$T$68</f>
        <v>22</v>
      </c>
      <c r="Z56" s="53">
        <f>'#30'!$T$127</f>
        <v>17</v>
      </c>
      <c r="AA56" s="53">
        <f>'#30'!$T$185</f>
        <v>18</v>
      </c>
      <c r="AB56" s="59">
        <f>'#30'!$T$240</f>
        <v>15</v>
      </c>
      <c r="AC56" s="59">
        <f>'#30'!$T$241</f>
        <v>72</v>
      </c>
      <c r="AD56" s="11"/>
      <c r="AE56" s="44" t="s">
        <v>8</v>
      </c>
      <c r="AF56" s="58">
        <f>'#30'!$Y$68</f>
        <v>13</v>
      </c>
      <c r="AG56" s="53">
        <f>'#30'!$Y$127</f>
        <v>12</v>
      </c>
      <c r="AH56" s="53">
        <f>'#30'!$Y$185</f>
        <v>9</v>
      </c>
      <c r="AI56" s="59">
        <f>'#30'!$Y$240</f>
        <v>4</v>
      </c>
      <c r="AJ56" s="59">
        <f>'#30'!$Y$241</f>
        <v>38</v>
      </c>
      <c r="AK56" s="11"/>
      <c r="AL56" s="60" t="s">
        <v>2</v>
      </c>
      <c r="AM56" s="61">
        <f t="shared" ref="AM56:AQ56" si="14">Y60/(R60+Y60+AF60)</f>
        <v>0.38305084745762713</v>
      </c>
      <c r="AN56" s="55">
        <f t="shared" si="14"/>
        <v>0.36725663716814161</v>
      </c>
      <c r="AO56" s="55">
        <f t="shared" si="14"/>
        <v>0.40287769784172661</v>
      </c>
      <c r="AP56" s="55">
        <f t="shared" si="14"/>
        <v>0.4263157894736842</v>
      </c>
      <c r="AQ56" s="56">
        <f t="shared" si="14"/>
        <v>0.39332659251769464</v>
      </c>
      <c r="AR56" s="57"/>
    </row>
    <row r="57" spans="1:44" ht="13.2">
      <c r="A57" s="20"/>
      <c r="B57" s="50" t="s">
        <v>23</v>
      </c>
      <c r="C57" s="53">
        <f>'#30'!H185</f>
        <v>106</v>
      </c>
      <c r="D57" s="53">
        <f>'#30'!J185</f>
        <v>112</v>
      </c>
      <c r="E57" s="53">
        <f>'#30'!L185</f>
        <v>60</v>
      </c>
      <c r="F57" s="53">
        <f t="shared" si="10"/>
        <v>278</v>
      </c>
      <c r="G57" s="53">
        <f>'#30'!I185</f>
        <v>28760</v>
      </c>
      <c r="H57" s="53">
        <f>'#30'!K185</f>
        <v>20310</v>
      </c>
      <c r="I57" s="53">
        <f>'#30'!M185</f>
        <v>21290</v>
      </c>
      <c r="J57" s="53">
        <f t="shared" si="11"/>
        <v>70360</v>
      </c>
      <c r="K57" s="53">
        <f t="shared" si="12"/>
        <v>253.0935251798561</v>
      </c>
      <c r="L57" s="54">
        <f>K57/SUM('1RM'!C3:C5)</f>
        <v>0.22298989002630493</v>
      </c>
      <c r="M57" s="55">
        <f>G57/C57/'1RM'!C3</f>
        <v>0.67830188679245285</v>
      </c>
      <c r="N57" s="56">
        <f>H57/D57/'1RM'!C4</f>
        <v>0.68429919137466311</v>
      </c>
      <c r="O57" s="56">
        <f>I57/E57/'1RM'!C5</f>
        <v>0.75496453900709215</v>
      </c>
      <c r="P57" s="57"/>
      <c r="Q57" s="44" t="s">
        <v>7</v>
      </c>
      <c r="R57" s="58">
        <f>'#30'!$P$68</f>
        <v>43</v>
      </c>
      <c r="S57" s="53">
        <f>'#30'!$P$127</f>
        <v>37</v>
      </c>
      <c r="T57" s="53">
        <f>'#30'!$P$185</f>
        <v>36</v>
      </c>
      <c r="U57" s="59">
        <f>'#30'!$P$240</f>
        <v>18</v>
      </c>
      <c r="V57" s="59">
        <f>'#30'!$P$241</f>
        <v>134</v>
      </c>
      <c r="W57" s="11"/>
      <c r="X57" s="44" t="s">
        <v>7</v>
      </c>
      <c r="Y57" s="58">
        <f>'#30'!$U$68</f>
        <v>26</v>
      </c>
      <c r="Z57" s="53">
        <f>'#30'!$U$127</f>
        <v>24</v>
      </c>
      <c r="AA57" s="53">
        <f>'#30'!$U$185</f>
        <v>33</v>
      </c>
      <c r="AB57" s="59">
        <f>'#30'!$U$240</f>
        <v>25</v>
      </c>
      <c r="AC57" s="59">
        <f>'#30'!$U$241</f>
        <v>108</v>
      </c>
      <c r="AD57" s="11"/>
      <c r="AE57" s="44" t="s">
        <v>7</v>
      </c>
      <c r="AF57" s="58">
        <f>'#30'!$Z$68</f>
        <v>14</v>
      </c>
      <c r="AG57" s="53">
        <f>'#30'!$Z$127</f>
        <v>24</v>
      </c>
      <c r="AH57" s="53">
        <f>'#30'!$Z$185</f>
        <v>16</v>
      </c>
      <c r="AI57" s="59">
        <f>'#30'!$Z$240</f>
        <v>6</v>
      </c>
      <c r="AJ57" s="59">
        <f>'#30'!$Z$241</f>
        <v>60</v>
      </c>
      <c r="AK57" s="11"/>
      <c r="AL57" s="62" t="s">
        <v>17</v>
      </c>
      <c r="AM57" s="61">
        <f t="shared" ref="AM57:AQ57" si="15">AF60/(AF60+Y60+R60)</f>
        <v>0.2135593220338983</v>
      </c>
      <c r="AN57" s="55">
        <f t="shared" si="15"/>
        <v>0.26106194690265488</v>
      </c>
      <c r="AO57" s="55">
        <f t="shared" si="15"/>
        <v>0.21582733812949639</v>
      </c>
      <c r="AP57" s="55">
        <f t="shared" si="15"/>
        <v>0.1368421052631579</v>
      </c>
      <c r="AQ57" s="56">
        <f t="shared" si="15"/>
        <v>0.21031344792719919</v>
      </c>
      <c r="AR57" s="57"/>
    </row>
    <row r="58" spans="1:44" ht="13.2">
      <c r="A58" s="20"/>
      <c r="B58" s="50" t="s">
        <v>24</v>
      </c>
      <c r="C58" s="53">
        <f>'#30'!H240</f>
        <v>83</v>
      </c>
      <c r="D58" s="53">
        <f>'#30'!J240</f>
        <v>81</v>
      </c>
      <c r="E58" s="53">
        <f>'#30'!L240</f>
        <v>26</v>
      </c>
      <c r="F58" s="53">
        <f t="shared" si="10"/>
        <v>190</v>
      </c>
      <c r="G58" s="53">
        <f>'#30'!I240</f>
        <v>23240</v>
      </c>
      <c r="H58" s="53">
        <f>'#30'!K240</f>
        <v>14935</v>
      </c>
      <c r="I58" s="53">
        <f>'#30'!M240</f>
        <v>8690</v>
      </c>
      <c r="J58" s="53">
        <f t="shared" si="11"/>
        <v>46865</v>
      </c>
      <c r="K58" s="53">
        <f t="shared" si="12"/>
        <v>246.65789473684211</v>
      </c>
      <c r="L58" s="54">
        <f>K58/SUM('1RM'!C3:C5)</f>
        <v>0.21731973104567587</v>
      </c>
      <c r="M58" s="55">
        <f>G58/C58/'1RM'!C3</f>
        <v>0.7</v>
      </c>
      <c r="N58" s="56">
        <f>H58/D58/'1RM'!C4</f>
        <v>0.695783834148614</v>
      </c>
      <c r="O58" s="56">
        <f>I58/E58/'1RM'!C5</f>
        <v>0.71112929623567922</v>
      </c>
      <c r="P58" s="57"/>
      <c r="Q58" s="44" t="s">
        <v>6</v>
      </c>
      <c r="R58" s="58">
        <f>'#30'!$Q$68</f>
        <v>30</v>
      </c>
      <c r="S58" s="53">
        <f>'#30'!$Q$127</f>
        <v>12</v>
      </c>
      <c r="T58" s="53">
        <f>'#30'!$Q$185</f>
        <v>36</v>
      </c>
      <c r="U58" s="59">
        <f>'#30'!$Q$240</f>
        <v>36</v>
      </c>
      <c r="V58" s="59">
        <f>'#30'!$Q$241</f>
        <v>114</v>
      </c>
      <c r="W58" s="11"/>
      <c r="X58" s="44" t="s">
        <v>6</v>
      </c>
      <c r="Y58" s="58">
        <f>'#30'!$V$68</f>
        <v>38</v>
      </c>
      <c r="Z58" s="53">
        <f>'#30'!$V$127</f>
        <v>21</v>
      </c>
      <c r="AA58" s="53">
        <f>'#30'!$V$185</f>
        <v>40</v>
      </c>
      <c r="AB58" s="59">
        <f>'#30'!$V$240</f>
        <v>24</v>
      </c>
      <c r="AC58" s="59">
        <f>'#30'!$V$241</f>
        <v>123</v>
      </c>
      <c r="AD58" s="11"/>
      <c r="AE58" s="44" t="s">
        <v>6</v>
      </c>
      <c r="AF58" s="58">
        <f>'#30'!$AA$68</f>
        <v>24</v>
      </c>
      <c r="AG58" s="53">
        <f>'#30'!$AA$127</f>
        <v>15</v>
      </c>
      <c r="AH58" s="53">
        <f>'#30'!$AA$185</f>
        <v>31</v>
      </c>
      <c r="AI58" s="59">
        <f>'#30'!$AA$240</f>
        <v>12</v>
      </c>
      <c r="AJ58" s="59">
        <f>'#30'!$AA$241</f>
        <v>82</v>
      </c>
      <c r="AK58" s="11"/>
      <c r="AL58" s="21"/>
      <c r="AM58" s="21"/>
      <c r="AN58" s="21"/>
      <c r="AO58" s="21"/>
      <c r="AP58" s="21"/>
      <c r="AQ58" s="21"/>
      <c r="AR58" s="21"/>
    </row>
    <row r="59" spans="1:44" ht="13.2">
      <c r="A59" s="35"/>
      <c r="B59" s="50" t="s">
        <v>25</v>
      </c>
      <c r="C59" s="53">
        <f>'#30'!H241</f>
        <v>392</v>
      </c>
      <c r="D59" s="53">
        <f>'#30'!J241</f>
        <v>389</v>
      </c>
      <c r="E59" s="53">
        <f>'#30'!L241</f>
        <v>208</v>
      </c>
      <c r="F59" s="53">
        <f t="shared" si="10"/>
        <v>989</v>
      </c>
      <c r="G59" s="53">
        <f t="shared" ref="G59:J59" si="16">SUM(G54:G58)</f>
        <v>106720</v>
      </c>
      <c r="H59" s="53">
        <f t="shared" si="16"/>
        <v>70300</v>
      </c>
      <c r="I59" s="53">
        <f t="shared" si="16"/>
        <v>70690</v>
      </c>
      <c r="J59" s="53">
        <f t="shared" si="16"/>
        <v>247710</v>
      </c>
      <c r="K59" s="53">
        <f t="shared" si="12"/>
        <v>250.46511627906978</v>
      </c>
      <c r="L59" s="54">
        <f>K55/SUM('1RM'!C3:C5)</f>
        <v>0.22101097588292393</v>
      </c>
      <c r="M59" s="55">
        <f>G59/C59/'1RM'!C3</f>
        <v>0.68061224489795924</v>
      </c>
      <c r="N59" s="56">
        <f>H59/D59/'1RM'!C4</f>
        <v>0.68196148809235091</v>
      </c>
      <c r="O59" s="56">
        <f>I59/E59/'1RM'!C5</f>
        <v>0.72309738134206214</v>
      </c>
      <c r="P59" s="57"/>
      <c r="Q59" s="44" t="s">
        <v>5</v>
      </c>
      <c r="R59" s="58">
        <f>'#30'!$R$68</f>
        <v>0</v>
      </c>
      <c r="S59" s="53">
        <f>'#30'!$R$127</f>
        <v>3</v>
      </c>
      <c r="T59" s="53">
        <f>'#30'!$R$185</f>
        <v>0</v>
      </c>
      <c r="U59" s="59">
        <f>'#30'!$R$240</f>
        <v>2</v>
      </c>
      <c r="V59" s="59">
        <f>'#30'!$R$241</f>
        <v>5</v>
      </c>
      <c r="W59" s="11"/>
      <c r="X59" s="44" t="s">
        <v>5</v>
      </c>
      <c r="Y59" s="58">
        <f>'#30'!$W$68</f>
        <v>0</v>
      </c>
      <c r="Z59" s="53">
        <f>'#30'!$W$127</f>
        <v>0</v>
      </c>
      <c r="AA59" s="53">
        <f>'#30'!$W$185</f>
        <v>0</v>
      </c>
      <c r="AB59" s="59">
        <f>'#30'!$W$240</f>
        <v>0</v>
      </c>
      <c r="AC59" s="59">
        <f>'#30'!$W$241</f>
        <v>0</v>
      </c>
      <c r="AD59" s="11"/>
      <c r="AE59" s="44" t="s">
        <v>5</v>
      </c>
      <c r="AF59" s="58">
        <f>'#30'!$AB$68</f>
        <v>8</v>
      </c>
      <c r="AG59" s="53">
        <f>'#30'!$AB$127</f>
        <v>0</v>
      </c>
      <c r="AH59" s="53">
        <f>'#30'!$AB$185</f>
        <v>0</v>
      </c>
      <c r="AI59" s="59">
        <f>'#30'!$AB$240</f>
        <v>0</v>
      </c>
      <c r="AJ59" s="59">
        <f>'#30'!$AB$241</f>
        <v>8</v>
      </c>
      <c r="AK59" s="11"/>
      <c r="AL59" s="21"/>
      <c r="AM59" s="21"/>
      <c r="AN59" s="21"/>
      <c r="AO59" s="21"/>
      <c r="AP59" s="21"/>
      <c r="AQ59" s="21"/>
      <c r="AR59" s="21"/>
    </row>
    <row r="60" spans="1:44" ht="13.2">
      <c r="A60" s="35"/>
      <c r="B60" s="35"/>
      <c r="C60" s="11"/>
      <c r="D60" s="11"/>
      <c r="E60" s="11"/>
      <c r="F60" s="11"/>
      <c r="G60" s="11"/>
      <c r="H60" s="11"/>
      <c r="I60" s="11"/>
      <c r="J60" s="11"/>
      <c r="K60" s="11"/>
      <c r="L60" s="65"/>
      <c r="M60" s="16"/>
      <c r="N60" s="16"/>
      <c r="O60" s="16"/>
      <c r="P60" s="16"/>
      <c r="Q60" s="44" t="s">
        <v>18</v>
      </c>
      <c r="R60" s="58">
        <f t="shared" ref="R60:V60" si="17">SUM(R55:R59)</f>
        <v>119</v>
      </c>
      <c r="S60" s="53">
        <f t="shared" si="17"/>
        <v>84</v>
      </c>
      <c r="T60" s="53">
        <f t="shared" si="17"/>
        <v>106</v>
      </c>
      <c r="U60" s="59">
        <f t="shared" si="17"/>
        <v>83</v>
      </c>
      <c r="V60" s="59">
        <f t="shared" si="17"/>
        <v>392</v>
      </c>
      <c r="W60" s="11"/>
      <c r="X60" s="44" t="s">
        <v>18</v>
      </c>
      <c r="Y60" s="58">
        <f t="shared" ref="Y60:AC60" si="18">SUM(Y55:Y59)</f>
        <v>113</v>
      </c>
      <c r="Z60" s="53">
        <f t="shared" si="18"/>
        <v>83</v>
      </c>
      <c r="AA60" s="53">
        <f t="shared" si="18"/>
        <v>112</v>
      </c>
      <c r="AB60" s="59">
        <f t="shared" si="18"/>
        <v>81</v>
      </c>
      <c r="AC60" s="59">
        <f t="shared" si="18"/>
        <v>389</v>
      </c>
      <c r="AD60" s="11"/>
      <c r="AE60" s="44" t="s">
        <v>18</v>
      </c>
      <c r="AF60" s="58">
        <f t="shared" ref="AF60:AJ60" si="19">SUM(AF55:AF59)</f>
        <v>63</v>
      </c>
      <c r="AG60" s="53">
        <f t="shared" si="19"/>
        <v>59</v>
      </c>
      <c r="AH60" s="53">
        <f t="shared" si="19"/>
        <v>60</v>
      </c>
      <c r="AI60" s="59">
        <f t="shared" si="19"/>
        <v>26</v>
      </c>
      <c r="AJ60" s="59">
        <f t="shared" si="19"/>
        <v>208</v>
      </c>
      <c r="AK60" s="11"/>
      <c r="AL60" s="21"/>
      <c r="AM60" s="21"/>
      <c r="AN60" s="21"/>
      <c r="AO60" s="21"/>
      <c r="AP60" s="21"/>
      <c r="AQ60" s="21"/>
      <c r="AR60" s="21"/>
    </row>
    <row r="61" spans="1:44" ht="30" customHeight="1">
      <c r="A61" s="10"/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65"/>
      <c r="M61" s="16"/>
      <c r="N61" s="16"/>
      <c r="O61" s="16"/>
      <c r="P61" s="1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</row>
    <row r="62" spans="1:44" ht="13.2">
      <c r="A62" s="35"/>
      <c r="B62" s="35"/>
      <c r="C62" s="11"/>
      <c r="D62" s="11"/>
      <c r="E62" s="11"/>
      <c r="F62" s="11"/>
      <c r="G62" s="11"/>
      <c r="H62" s="11"/>
      <c r="I62" s="11"/>
      <c r="J62" s="11"/>
      <c r="K62" s="11"/>
      <c r="L62" s="65"/>
      <c r="M62" s="16"/>
      <c r="N62" s="16"/>
      <c r="O62" s="16"/>
      <c r="P62" s="16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18"/>
      <c r="AB62" s="18"/>
      <c r="AC62" s="18"/>
      <c r="AD62" s="18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</row>
    <row r="63" spans="1:44" ht="13.2">
      <c r="A63" s="35"/>
      <c r="B63" s="35"/>
      <c r="C63" s="11"/>
      <c r="D63" s="11"/>
      <c r="E63" s="11"/>
      <c r="F63" s="11"/>
      <c r="G63" s="11"/>
      <c r="H63" s="11"/>
      <c r="I63" s="11"/>
      <c r="J63" s="11"/>
      <c r="K63" s="11"/>
      <c r="L63" s="65"/>
      <c r="M63" s="16"/>
      <c r="N63" s="16"/>
      <c r="O63" s="16"/>
      <c r="P63" s="16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18"/>
      <c r="AB63" s="18"/>
      <c r="AC63" s="18"/>
      <c r="AD63" s="18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</row>
    <row r="64" spans="1:44" ht="13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67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</row>
    <row r="65" spans="1:44" ht="13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67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</row>
    <row r="66" spans="1:44" ht="13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67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</row>
    <row r="67" spans="1:44" ht="13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67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</row>
    <row r="68" spans="1:44" ht="13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67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</row>
    <row r="69" spans="1:44" ht="13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67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</row>
    <row r="70" spans="1:44" ht="13.2">
      <c r="A70" s="35"/>
      <c r="B70" s="35"/>
      <c r="C70" s="11"/>
      <c r="D70" s="11"/>
      <c r="E70" s="11"/>
      <c r="F70" s="11"/>
      <c r="G70" s="11"/>
      <c r="H70" s="11"/>
      <c r="I70" s="11"/>
      <c r="J70" s="11"/>
      <c r="K70" s="11"/>
      <c r="L70" s="65"/>
      <c r="M70" s="16"/>
      <c r="N70" s="16"/>
      <c r="O70" s="16"/>
      <c r="P70" s="16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18"/>
      <c r="AB70" s="18"/>
      <c r="AC70" s="18"/>
      <c r="AD70" s="18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</row>
    <row r="71" spans="1:44" ht="13.2">
      <c r="A71" s="35"/>
      <c r="B71" s="35"/>
      <c r="C71" s="11"/>
      <c r="D71" s="11"/>
      <c r="E71" s="11"/>
      <c r="F71" s="11"/>
      <c r="G71" s="11"/>
      <c r="H71" s="11"/>
      <c r="I71" s="11"/>
      <c r="J71" s="11"/>
      <c r="K71" s="11"/>
      <c r="L71" s="65"/>
      <c r="M71" s="16"/>
      <c r="N71" s="16"/>
      <c r="O71" s="16"/>
      <c r="P71" s="16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18"/>
      <c r="AB71" s="18"/>
      <c r="AC71" s="18"/>
      <c r="AD71" s="18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</row>
    <row r="72" spans="1:44" ht="13.2">
      <c r="A72" s="35"/>
      <c r="B72" s="35"/>
      <c r="C72" s="11"/>
      <c r="D72" s="11"/>
      <c r="E72" s="11"/>
      <c r="F72" s="11"/>
      <c r="G72" s="11"/>
      <c r="H72" s="11"/>
      <c r="I72" s="11"/>
      <c r="J72" s="11"/>
      <c r="K72" s="11"/>
      <c r="L72" s="65"/>
      <c r="M72" s="16"/>
      <c r="N72" s="16"/>
      <c r="O72" s="16"/>
      <c r="P72" s="16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18"/>
      <c r="AB72" s="18"/>
      <c r="AC72" s="18"/>
      <c r="AD72" s="18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</row>
    <row r="73" spans="1:44" ht="13.2">
      <c r="A73" s="35"/>
      <c r="B73" s="35"/>
      <c r="C73" s="11"/>
      <c r="D73" s="11"/>
      <c r="E73" s="11"/>
      <c r="F73" s="11"/>
      <c r="G73" s="11"/>
      <c r="H73" s="11"/>
      <c r="I73" s="11"/>
      <c r="J73" s="11"/>
      <c r="K73" s="11"/>
      <c r="L73" s="65"/>
      <c r="M73" s="16"/>
      <c r="N73" s="16"/>
      <c r="O73" s="16"/>
      <c r="P73" s="16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18"/>
      <c r="AB73" s="18"/>
      <c r="AC73" s="18"/>
      <c r="AD73" s="18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</row>
    <row r="74" spans="1:44" ht="13.2">
      <c r="A74" s="35"/>
      <c r="B74" s="35"/>
      <c r="C74" s="11"/>
      <c r="D74" s="11"/>
      <c r="E74" s="11"/>
      <c r="F74" s="11"/>
      <c r="G74" s="11"/>
      <c r="H74" s="11"/>
      <c r="I74" s="11"/>
      <c r="J74" s="11"/>
      <c r="K74" s="11"/>
      <c r="L74" s="65"/>
      <c r="M74" s="16"/>
      <c r="N74" s="16"/>
      <c r="O74" s="16"/>
      <c r="P74" s="16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18"/>
      <c r="AB74" s="18"/>
      <c r="AC74" s="18"/>
      <c r="AD74" s="18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</row>
    <row r="75" spans="1:44" ht="13.2">
      <c r="A75" s="35"/>
      <c r="B75" s="35"/>
      <c r="C75" s="11"/>
      <c r="D75" s="11"/>
      <c r="E75" s="11"/>
      <c r="F75" s="11"/>
      <c r="G75" s="11"/>
      <c r="H75" s="11"/>
      <c r="I75" s="11"/>
      <c r="J75" s="11"/>
      <c r="K75" s="11"/>
      <c r="L75" s="65"/>
      <c r="M75" s="16"/>
      <c r="N75" s="16"/>
      <c r="O75" s="16"/>
      <c r="P75" s="16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18"/>
      <c r="AB75" s="18"/>
      <c r="AC75" s="18"/>
      <c r="AD75" s="18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</row>
    <row r="76" spans="1:44" ht="13.2">
      <c r="A76" s="35"/>
      <c r="B76" s="35"/>
      <c r="C76" s="11"/>
      <c r="D76" s="11"/>
      <c r="E76" s="11"/>
      <c r="F76" s="11"/>
      <c r="G76" s="11"/>
      <c r="H76" s="11"/>
      <c r="I76" s="11"/>
      <c r="J76" s="11"/>
      <c r="K76" s="11"/>
      <c r="L76" s="65"/>
      <c r="M76" s="16"/>
      <c r="N76" s="16"/>
      <c r="O76" s="16"/>
      <c r="P76" s="16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18"/>
      <c r="AB76" s="18"/>
      <c r="AC76" s="18"/>
      <c r="AD76" s="18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</row>
    <row r="77" spans="1:44" ht="13.2">
      <c r="A77" s="35"/>
      <c r="B77" s="35"/>
      <c r="C77" s="11"/>
      <c r="D77" s="11"/>
      <c r="E77" s="11"/>
      <c r="F77" s="11"/>
      <c r="G77" s="11"/>
      <c r="H77" s="11"/>
      <c r="I77" s="11"/>
      <c r="J77" s="11"/>
      <c r="K77" s="11"/>
      <c r="L77" s="65"/>
      <c r="M77" s="16"/>
      <c r="N77" s="16"/>
      <c r="O77" s="16"/>
      <c r="P77" s="16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18"/>
      <c r="AB77" s="18"/>
      <c r="AC77" s="18"/>
      <c r="AD77" s="18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</row>
    <row r="78" spans="1:44" ht="13.2">
      <c r="A78" s="35"/>
      <c r="B78" s="35"/>
      <c r="C78" s="11"/>
      <c r="D78" s="11"/>
      <c r="E78" s="11"/>
      <c r="F78" s="11"/>
      <c r="G78" s="11"/>
      <c r="H78" s="11"/>
      <c r="I78" s="11"/>
      <c r="J78" s="11"/>
      <c r="K78" s="11"/>
      <c r="L78" s="65"/>
      <c r="M78" s="16"/>
      <c r="N78" s="16"/>
      <c r="O78" s="16"/>
      <c r="P78" s="16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18"/>
      <c r="AB78" s="18"/>
      <c r="AC78" s="18"/>
      <c r="AD78" s="18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</row>
    <row r="79" spans="1:44" ht="13.2">
      <c r="A79" s="35"/>
      <c r="B79" s="35"/>
      <c r="C79" s="11"/>
      <c r="D79" s="11"/>
      <c r="E79" s="11"/>
      <c r="F79" s="11"/>
      <c r="G79" s="11"/>
      <c r="H79" s="11"/>
      <c r="I79" s="11"/>
      <c r="J79" s="11"/>
      <c r="K79" s="11"/>
      <c r="L79" s="65"/>
      <c r="M79" s="16"/>
      <c r="N79" s="16"/>
      <c r="O79" s="16"/>
      <c r="P79" s="16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18"/>
      <c r="AB79" s="18"/>
      <c r="AC79" s="18"/>
      <c r="AD79" s="18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</row>
    <row r="80" spans="1:44" ht="13.2">
      <c r="A80" s="35"/>
      <c r="B80" s="35"/>
      <c r="C80" s="11"/>
      <c r="D80" s="11"/>
      <c r="E80" s="11"/>
      <c r="F80" s="11"/>
      <c r="G80" s="11"/>
      <c r="H80" s="11"/>
      <c r="I80" s="11"/>
      <c r="J80" s="11"/>
      <c r="K80" s="11"/>
      <c r="L80" s="65"/>
      <c r="M80" s="16"/>
      <c r="N80" s="16"/>
      <c r="O80" s="16"/>
      <c r="P80" s="16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18"/>
      <c r="AB80" s="18"/>
      <c r="AC80" s="18"/>
      <c r="AD80" s="18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</row>
    <row r="81" spans="1:44" ht="13.2">
      <c r="A81" s="35"/>
      <c r="B81" s="35"/>
      <c r="C81" s="11"/>
      <c r="D81" s="11"/>
      <c r="E81" s="11"/>
      <c r="F81" s="11"/>
      <c r="G81" s="11"/>
      <c r="H81" s="11"/>
      <c r="I81" s="11"/>
      <c r="J81" s="11"/>
      <c r="K81" s="11"/>
      <c r="L81" s="65"/>
      <c r="M81" s="16"/>
      <c r="N81" s="16"/>
      <c r="O81" s="16"/>
      <c r="P81" s="16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18"/>
      <c r="AB81" s="18"/>
      <c r="AC81" s="18"/>
      <c r="AD81" s="18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</row>
    <row r="82" spans="1:44" ht="30" customHeight="1">
      <c r="A82" s="10"/>
      <c r="B82" s="10"/>
      <c r="C82" s="36" t="s">
        <v>11</v>
      </c>
      <c r="D82" s="37"/>
      <c r="E82" s="37"/>
      <c r="F82" s="37"/>
      <c r="G82" s="36" t="s">
        <v>12</v>
      </c>
      <c r="H82" s="37"/>
      <c r="I82" s="37"/>
      <c r="J82" s="37"/>
      <c r="K82" s="37"/>
      <c r="L82" s="68"/>
      <c r="M82" s="38" t="s">
        <v>13</v>
      </c>
      <c r="N82" s="39"/>
      <c r="O82" s="39"/>
      <c r="P82" s="39"/>
      <c r="Q82" s="40" t="s">
        <v>14</v>
      </c>
      <c r="R82" s="41"/>
      <c r="S82" s="41"/>
      <c r="T82" s="4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10" t="s">
        <v>15</v>
      </c>
      <c r="AM82" s="43"/>
      <c r="AN82" s="43"/>
      <c r="AO82" s="43"/>
      <c r="AP82" s="43"/>
      <c r="AQ82" s="43"/>
      <c r="AR82" s="43"/>
    </row>
    <row r="83" spans="1:44" ht="13.2">
      <c r="A83" s="35"/>
      <c r="B83" s="44" t="s">
        <v>29</v>
      </c>
      <c r="C83" s="45" t="s">
        <v>1</v>
      </c>
      <c r="D83" s="45" t="s">
        <v>2</v>
      </c>
      <c r="E83" s="45" t="s">
        <v>17</v>
      </c>
      <c r="F83" s="45" t="s">
        <v>18</v>
      </c>
      <c r="G83" s="45" t="s">
        <v>1</v>
      </c>
      <c r="H83" s="45" t="s">
        <v>2</v>
      </c>
      <c r="I83" s="45" t="s">
        <v>17</v>
      </c>
      <c r="J83" s="46" t="s">
        <v>4</v>
      </c>
      <c r="K83" s="46" t="s">
        <v>19</v>
      </c>
      <c r="L83" s="47" t="s">
        <v>20</v>
      </c>
      <c r="M83" s="45" t="s">
        <v>1</v>
      </c>
      <c r="N83" s="48" t="s">
        <v>2</v>
      </c>
      <c r="O83" s="48" t="s">
        <v>17</v>
      </c>
      <c r="P83" s="49"/>
      <c r="Q83" s="44" t="s">
        <v>10</v>
      </c>
      <c r="R83" s="50" t="s">
        <v>21</v>
      </c>
      <c r="S83" s="47" t="s">
        <v>22</v>
      </c>
      <c r="T83" s="47" t="s">
        <v>23</v>
      </c>
      <c r="U83" s="51" t="s">
        <v>24</v>
      </c>
      <c r="V83" s="52" t="s">
        <v>25</v>
      </c>
      <c r="W83" s="35"/>
      <c r="X83" s="44" t="s">
        <v>10</v>
      </c>
      <c r="Y83" s="50" t="s">
        <v>21</v>
      </c>
      <c r="Z83" s="47" t="s">
        <v>22</v>
      </c>
      <c r="AA83" s="47" t="s">
        <v>23</v>
      </c>
      <c r="AB83" s="51" t="s">
        <v>24</v>
      </c>
      <c r="AC83" s="52" t="s">
        <v>25</v>
      </c>
      <c r="AD83" s="35"/>
      <c r="AE83" s="44" t="s">
        <v>10</v>
      </c>
      <c r="AF83" s="50" t="s">
        <v>21</v>
      </c>
      <c r="AG83" s="47" t="s">
        <v>22</v>
      </c>
      <c r="AH83" s="47" t="s">
        <v>23</v>
      </c>
      <c r="AI83" s="51" t="s">
        <v>24</v>
      </c>
      <c r="AJ83" s="52" t="s">
        <v>25</v>
      </c>
      <c r="AK83" s="35"/>
      <c r="AL83" s="44" t="s">
        <v>27</v>
      </c>
      <c r="AM83" s="50" t="s">
        <v>21</v>
      </c>
      <c r="AN83" s="47" t="s">
        <v>22</v>
      </c>
      <c r="AO83" s="47" t="s">
        <v>23</v>
      </c>
      <c r="AP83" s="47" t="s">
        <v>24</v>
      </c>
      <c r="AQ83" s="52" t="s">
        <v>25</v>
      </c>
      <c r="AR83" s="35"/>
    </row>
    <row r="84" spans="1:44" ht="13.2">
      <c r="A84" s="20"/>
      <c r="B84" s="50" t="s">
        <v>21</v>
      </c>
      <c r="C84" s="53">
        <f>'#32'!H55</f>
        <v>59</v>
      </c>
      <c r="D84" s="53">
        <f>'#32'!J55</f>
        <v>60</v>
      </c>
      <c r="E84" s="53">
        <f>'#32'!L55</f>
        <v>13</v>
      </c>
      <c r="F84" s="53">
        <f t="shared" ref="F84:F88" si="20">SUM(C84:E84)</f>
        <v>132</v>
      </c>
      <c r="G84" s="53">
        <f>'#32'!I55</f>
        <v>15880</v>
      </c>
      <c r="H84" s="53">
        <f>'#32'!K55</f>
        <v>11065</v>
      </c>
      <c r="I84" s="53">
        <f>'#32'!M55</f>
        <v>4325</v>
      </c>
      <c r="J84" s="53">
        <f t="shared" ref="J84:J87" si="21">SUM(G84:I84)</f>
        <v>31270</v>
      </c>
      <c r="K84" s="53">
        <f t="shared" ref="K84:K88" si="22">J84/F84</f>
        <v>236.89393939393941</v>
      </c>
      <c r="L84" s="63">
        <f>K84/SUM('1RM'!C3:C5)</f>
        <v>0.20871712721932986</v>
      </c>
      <c r="M84" s="55">
        <f>G84/C84/'1RM'!C3</f>
        <v>0.67288135593220333</v>
      </c>
      <c r="N84" s="56">
        <f>H84/D84/'1RM'!C4</f>
        <v>0.6959119496855346</v>
      </c>
      <c r="O84" s="56">
        <f>I84/E84/'1RM'!C5</f>
        <v>0.70785597381342058</v>
      </c>
      <c r="P84" s="57"/>
      <c r="Q84" s="44" t="s">
        <v>9</v>
      </c>
      <c r="R84" s="58">
        <f>'#32'!$N$55</f>
        <v>9</v>
      </c>
      <c r="S84" s="53">
        <f>'#32'!$N$107</f>
        <v>9</v>
      </c>
      <c r="T84" s="53">
        <f>'#32'!$N$149</f>
        <v>6</v>
      </c>
      <c r="U84" s="59">
        <f>'#32'!$N$175</f>
        <v>3</v>
      </c>
      <c r="V84" s="59">
        <f>'#32'!$N$176</f>
        <v>27</v>
      </c>
      <c r="W84" s="11"/>
      <c r="X84" s="44" t="s">
        <v>9</v>
      </c>
      <c r="Y84" s="58">
        <f>'#32'!$S$55</f>
        <v>9</v>
      </c>
      <c r="Z84" s="53">
        <f>'#32'!$S$107</f>
        <v>13</v>
      </c>
      <c r="AA84" s="53">
        <f>'#32'!$S$149</f>
        <v>9</v>
      </c>
      <c r="AB84" s="59">
        <f>'#32'!$S$175</f>
        <v>6</v>
      </c>
      <c r="AC84" s="59">
        <f>'#32'!$S$176</f>
        <v>37</v>
      </c>
      <c r="AD84" s="11"/>
      <c r="AE84" s="44" t="s">
        <v>9</v>
      </c>
      <c r="AF84" s="58">
        <f>'#32'!$X$55</f>
        <v>3</v>
      </c>
      <c r="AG84" s="53">
        <f>'#32'!$X$107</f>
        <v>6</v>
      </c>
      <c r="AH84" s="53">
        <f>'#32'!$X$149</f>
        <v>3</v>
      </c>
      <c r="AI84" s="59">
        <f>'#32'!$X$175</f>
        <v>3</v>
      </c>
      <c r="AJ84" s="59">
        <f>'#32'!$X$176</f>
        <v>15</v>
      </c>
      <c r="AK84" s="11"/>
      <c r="AL84" s="60" t="s">
        <v>1</v>
      </c>
      <c r="AM84" s="61">
        <f t="shared" ref="AM84:AQ84" si="23">R89/(R89+Y89+AF89)</f>
        <v>0.44696969696969696</v>
      </c>
      <c r="AN84" s="55">
        <f t="shared" si="23"/>
        <v>0.35</v>
      </c>
      <c r="AO84" s="55">
        <f t="shared" si="23"/>
        <v>0.31782945736434109</v>
      </c>
      <c r="AP84" s="55">
        <f t="shared" si="23"/>
        <v>0.24193548387096775</v>
      </c>
      <c r="AQ84" s="56">
        <f t="shared" si="23"/>
        <v>0.35359116022099446</v>
      </c>
      <c r="AR84" s="57"/>
    </row>
    <row r="85" spans="1:44" ht="13.2">
      <c r="A85" s="20"/>
      <c r="B85" s="50" t="s">
        <v>22</v>
      </c>
      <c r="C85" s="53">
        <f>'#32'!H107</f>
        <v>77</v>
      </c>
      <c r="D85" s="53">
        <f>'#32'!J107</f>
        <v>102</v>
      </c>
      <c r="E85" s="53">
        <f>'#32'!L107</f>
        <v>41</v>
      </c>
      <c r="F85" s="53">
        <f t="shared" si="20"/>
        <v>220</v>
      </c>
      <c r="G85" s="53">
        <f>'#32'!I107</f>
        <v>21580</v>
      </c>
      <c r="H85" s="53">
        <f>'#32'!K107</f>
        <v>19035</v>
      </c>
      <c r="I85" s="53">
        <f>'#32'!M107</f>
        <v>13185</v>
      </c>
      <c r="J85" s="53">
        <f t="shared" si="21"/>
        <v>53800</v>
      </c>
      <c r="K85" s="53">
        <f t="shared" si="22"/>
        <v>244.54545454545453</v>
      </c>
      <c r="L85" s="63">
        <f>K85/SUM('1RM'!C3:C5)</f>
        <v>0.21545855026031235</v>
      </c>
      <c r="M85" s="55">
        <f>G85/C85/'1RM'!C3</f>
        <v>0.70064935064935074</v>
      </c>
      <c r="N85" s="56">
        <f>H85/D85/'1RM'!C4</f>
        <v>0.70421753607103221</v>
      </c>
      <c r="O85" s="56">
        <f>I85/E85/'1RM'!C5</f>
        <v>0.68422418266735852</v>
      </c>
      <c r="P85" s="57"/>
      <c r="Q85" s="44" t="s">
        <v>8</v>
      </c>
      <c r="R85" s="58">
        <f>'#32'!$O$55</f>
        <v>15</v>
      </c>
      <c r="S85" s="53">
        <f>'#32'!$O$107</f>
        <v>18</v>
      </c>
      <c r="T85" s="53">
        <f>'#32'!$O$149</f>
        <v>9</v>
      </c>
      <c r="U85" s="59">
        <f>'#32'!$O$175</f>
        <v>6</v>
      </c>
      <c r="V85" s="59">
        <f>'#32'!$O$176</f>
        <v>48</v>
      </c>
      <c r="W85" s="11"/>
      <c r="X85" s="44" t="s">
        <v>8</v>
      </c>
      <c r="Y85" s="58">
        <f>'#32'!$T$55</f>
        <v>12</v>
      </c>
      <c r="Z85" s="53">
        <f>'#32'!$T$107</f>
        <v>13</v>
      </c>
      <c r="AA85" s="53">
        <f>'#32'!$T$149</f>
        <v>9</v>
      </c>
      <c r="AB85" s="59">
        <f>'#32'!$T$175</f>
        <v>12</v>
      </c>
      <c r="AC85" s="59">
        <f>'#32'!$T$176</f>
        <v>46</v>
      </c>
      <c r="AD85" s="11"/>
      <c r="AE85" s="44" t="s">
        <v>8</v>
      </c>
      <c r="AF85" s="58">
        <f>'#32'!$Y$55</f>
        <v>2</v>
      </c>
      <c r="AG85" s="53">
        <f>'#32'!$Y$107</f>
        <v>11</v>
      </c>
      <c r="AH85" s="53">
        <f>'#32'!$Y$149</f>
        <v>6</v>
      </c>
      <c r="AI85" s="59">
        <f>'#32'!$Y$175</f>
        <v>4</v>
      </c>
      <c r="AJ85" s="59">
        <f>'#32'!$Y$176</f>
        <v>23</v>
      </c>
      <c r="AK85" s="11"/>
      <c r="AL85" s="60" t="s">
        <v>2</v>
      </c>
      <c r="AM85" s="61">
        <f t="shared" ref="AM85:AQ85" si="24">Y89/(R89+Y89+AF89)</f>
        <v>0.45454545454545453</v>
      </c>
      <c r="AN85" s="55">
        <f t="shared" si="24"/>
        <v>0.46363636363636362</v>
      </c>
      <c r="AO85" s="55">
        <f t="shared" si="24"/>
        <v>0.48837209302325579</v>
      </c>
      <c r="AP85" s="55">
        <f t="shared" si="24"/>
        <v>0.5161290322580645</v>
      </c>
      <c r="AQ85" s="56">
        <f t="shared" si="24"/>
        <v>0.47329650092081033</v>
      </c>
      <c r="AR85" s="57"/>
    </row>
    <row r="86" spans="1:44" ht="13.2">
      <c r="A86" s="20"/>
      <c r="B86" s="50" t="s">
        <v>23</v>
      </c>
      <c r="C86" s="53">
        <f>'#32'!H149</f>
        <v>41</v>
      </c>
      <c r="D86" s="53">
        <f>'#32'!J149</f>
        <v>63</v>
      </c>
      <c r="E86" s="53">
        <f>'#32'!L149</f>
        <v>25</v>
      </c>
      <c r="F86" s="53">
        <f t="shared" si="20"/>
        <v>129</v>
      </c>
      <c r="G86" s="53">
        <f>'#32'!I149</f>
        <v>11160</v>
      </c>
      <c r="H86" s="53">
        <f>'#32'!K149</f>
        <v>11620</v>
      </c>
      <c r="I86" s="53">
        <f>'#32'!M149</f>
        <v>7915</v>
      </c>
      <c r="J86" s="53">
        <f t="shared" si="21"/>
        <v>30695</v>
      </c>
      <c r="K86" s="53">
        <f t="shared" si="22"/>
        <v>237.94573643410854</v>
      </c>
      <c r="L86" s="63">
        <f>K86/SUM('1RM'!C3:C5)</f>
        <v>0.20964382064679166</v>
      </c>
      <c r="M86" s="55">
        <f>G86/C86/'1RM'!C3</f>
        <v>0.68048780487804872</v>
      </c>
      <c r="N86" s="56">
        <f>H86/D86/'1RM'!C4</f>
        <v>0.69601677148846963</v>
      </c>
      <c r="O86" s="56">
        <f>I86/E86/'1RM'!C5</f>
        <v>0.67361702127659584</v>
      </c>
      <c r="P86" s="57"/>
      <c r="Q86" s="44" t="s">
        <v>7</v>
      </c>
      <c r="R86" s="58">
        <f>'#32'!$P$55</f>
        <v>30</v>
      </c>
      <c r="S86" s="53">
        <f>'#32'!$P$107</f>
        <v>24</v>
      </c>
      <c r="T86" s="53">
        <f>'#32'!$P$149</f>
        <v>16</v>
      </c>
      <c r="U86" s="59">
        <f>'#32'!$P$175</f>
        <v>6</v>
      </c>
      <c r="V86" s="59">
        <f>'#32'!$P$176</f>
        <v>76</v>
      </c>
      <c r="W86" s="11"/>
      <c r="X86" s="44" t="s">
        <v>7</v>
      </c>
      <c r="Y86" s="58">
        <f>'#32'!$U$55</f>
        <v>34</v>
      </c>
      <c r="Z86" s="53">
        <f>'#32'!$U$107</f>
        <v>34</v>
      </c>
      <c r="AA86" s="53">
        <f>'#32'!$U$149</f>
        <v>26</v>
      </c>
      <c r="AB86" s="59">
        <f>'#32'!$U$175</f>
        <v>14</v>
      </c>
      <c r="AC86" s="59">
        <f>'#32'!$U$176</f>
        <v>108</v>
      </c>
      <c r="AD86" s="11"/>
      <c r="AE86" s="44" t="s">
        <v>7</v>
      </c>
      <c r="AF86" s="58">
        <f>'#32'!$Z$55</f>
        <v>4</v>
      </c>
      <c r="AG86" s="53">
        <f>'#32'!$Z$107</f>
        <v>9</v>
      </c>
      <c r="AH86" s="53">
        <f>'#32'!$Z$149</f>
        <v>16</v>
      </c>
      <c r="AI86" s="59">
        <f>'#32'!$Z$175</f>
        <v>8</v>
      </c>
      <c r="AJ86" s="59">
        <f>'#32'!$Z$176</f>
        <v>37</v>
      </c>
      <c r="AK86" s="11"/>
      <c r="AL86" s="62" t="s">
        <v>17</v>
      </c>
      <c r="AM86" s="61">
        <f t="shared" ref="AM86:AQ86" si="25">AF89/(AF89+Y89+R89)</f>
        <v>9.8484848484848481E-2</v>
      </c>
      <c r="AN86" s="55">
        <f t="shared" si="25"/>
        <v>0.18636363636363637</v>
      </c>
      <c r="AO86" s="55">
        <f t="shared" si="25"/>
        <v>0.19379844961240311</v>
      </c>
      <c r="AP86" s="55">
        <f t="shared" si="25"/>
        <v>0.24193548387096775</v>
      </c>
      <c r="AQ86" s="56">
        <f t="shared" si="25"/>
        <v>0.17311233885819521</v>
      </c>
      <c r="AR86" s="57"/>
    </row>
    <row r="87" spans="1:44" ht="13.2">
      <c r="A87" s="20"/>
      <c r="B87" s="50" t="s">
        <v>24</v>
      </c>
      <c r="C87" s="53">
        <f>'#32'!H175</f>
        <v>15</v>
      </c>
      <c r="D87" s="53">
        <f>'#32'!J175</f>
        <v>32</v>
      </c>
      <c r="E87" s="53">
        <f>'#32'!L175</f>
        <v>15</v>
      </c>
      <c r="F87" s="53">
        <f t="shared" si="20"/>
        <v>62</v>
      </c>
      <c r="G87" s="53">
        <f>'#32'!I175</f>
        <v>3720</v>
      </c>
      <c r="H87" s="53">
        <f>'#32'!K175</f>
        <v>5380</v>
      </c>
      <c r="I87" s="53">
        <f>'#32'!M175</f>
        <v>4465</v>
      </c>
      <c r="J87" s="53">
        <f t="shared" si="21"/>
        <v>13565</v>
      </c>
      <c r="K87" s="53">
        <f t="shared" si="22"/>
        <v>218.79032258064515</v>
      </c>
      <c r="L87" s="63">
        <f>K87/SUM('1RM'!C3:C5)</f>
        <v>0.1927668040358107</v>
      </c>
      <c r="M87" s="55">
        <f>G87/C87/'1RM'!C3</f>
        <v>0.62</v>
      </c>
      <c r="N87" s="56">
        <f>H87/D87/'1RM'!C4</f>
        <v>0.63443396226415094</v>
      </c>
      <c r="O87" s="56">
        <f>I87/E87/'1RM'!C5</f>
        <v>0.63333333333333341</v>
      </c>
      <c r="P87" s="57"/>
      <c r="Q87" s="44" t="s">
        <v>6</v>
      </c>
      <c r="R87" s="58">
        <f>'#32'!$Q$55</f>
        <v>2</v>
      </c>
      <c r="S87" s="53">
        <f>'#32'!$Q$107</f>
        <v>26</v>
      </c>
      <c r="T87" s="53">
        <f>'#32'!$Q$149</f>
        <v>10</v>
      </c>
      <c r="U87" s="59">
        <f>'#32'!$Q$175</f>
        <v>0</v>
      </c>
      <c r="V87" s="59">
        <f>'#32'!$Q$176</f>
        <v>38</v>
      </c>
      <c r="W87" s="11"/>
      <c r="X87" s="44" t="s">
        <v>6</v>
      </c>
      <c r="Y87" s="58">
        <f>'#32'!$V$55</f>
        <v>2</v>
      </c>
      <c r="Z87" s="53">
        <f>'#32'!$V$107</f>
        <v>42</v>
      </c>
      <c r="AA87" s="53">
        <f>'#32'!$V$149</f>
        <v>19</v>
      </c>
      <c r="AB87" s="59">
        <f>'#32'!$V$175</f>
        <v>0</v>
      </c>
      <c r="AC87" s="59">
        <f>'#32'!$V$176</f>
        <v>63</v>
      </c>
      <c r="AD87" s="11"/>
      <c r="AE87" s="44" t="s">
        <v>6</v>
      </c>
      <c r="AF87" s="58">
        <f>'#32'!$AA$55</f>
        <v>1</v>
      </c>
      <c r="AG87" s="53">
        <f>'#32'!$AA$107</f>
        <v>15</v>
      </c>
      <c r="AH87" s="53">
        <f>'#32'!$AA$149</f>
        <v>0</v>
      </c>
      <c r="AI87" s="59">
        <f>'#32'!$AA$175</f>
        <v>0</v>
      </c>
      <c r="AJ87" s="59">
        <f>'#32'!$AA$176</f>
        <v>16</v>
      </c>
      <c r="AK87" s="11"/>
      <c r="AL87" s="21"/>
      <c r="AM87" s="57"/>
      <c r="AN87" s="21"/>
      <c r="AO87" s="21"/>
      <c r="AP87" s="21"/>
      <c r="AQ87" s="21"/>
      <c r="AR87" s="21"/>
    </row>
    <row r="88" spans="1:44" ht="13.2">
      <c r="A88" s="35"/>
      <c r="B88" s="50" t="s">
        <v>25</v>
      </c>
      <c r="C88" s="53">
        <f>'#32'!H176</f>
        <v>192</v>
      </c>
      <c r="D88" s="53">
        <f>'#32'!J176</f>
        <v>257</v>
      </c>
      <c r="E88" s="53">
        <f>'#32'!L176</f>
        <v>94</v>
      </c>
      <c r="F88" s="53">
        <f t="shared" si="20"/>
        <v>543</v>
      </c>
      <c r="G88" s="53">
        <f t="shared" ref="G88:J88" si="26">SUM(G83:G87)</f>
        <v>52340</v>
      </c>
      <c r="H88" s="53">
        <f t="shared" si="26"/>
        <v>47100</v>
      </c>
      <c r="I88" s="53">
        <f t="shared" si="26"/>
        <v>29890</v>
      </c>
      <c r="J88" s="53">
        <f t="shared" si="26"/>
        <v>129330</v>
      </c>
      <c r="K88" s="53">
        <f t="shared" si="22"/>
        <v>238.17679558011051</v>
      </c>
      <c r="L88" s="63">
        <f>K88/SUM('1RM'!C3:C5)</f>
        <v>0.20984739698688151</v>
      </c>
      <c r="M88" s="55">
        <f>G88/C88/'1RM'!C3</f>
        <v>0.68151041666666667</v>
      </c>
      <c r="N88" s="56">
        <f>H88/D88/'1RM'!C4</f>
        <v>0.69157917920857492</v>
      </c>
      <c r="O88" s="56">
        <f>I88/E88/'1RM'!C5</f>
        <v>0.67655047532820278</v>
      </c>
      <c r="P88" s="57"/>
      <c r="Q88" s="44" t="s">
        <v>5</v>
      </c>
      <c r="R88" s="58">
        <f>'#32'!$R$55</f>
        <v>3</v>
      </c>
      <c r="S88" s="53">
        <f>'#32'!$R$107</f>
        <v>0</v>
      </c>
      <c r="T88" s="53">
        <f>'#32'!$R$149</f>
        <v>0</v>
      </c>
      <c r="U88" s="59">
        <f>'#32'!$R$175</f>
        <v>0</v>
      </c>
      <c r="V88" s="59">
        <f>'#32'!$R$176</f>
        <v>3</v>
      </c>
      <c r="W88" s="11"/>
      <c r="X88" s="44" t="s">
        <v>5</v>
      </c>
      <c r="Y88" s="58">
        <f>'#32'!$W$55</f>
        <v>3</v>
      </c>
      <c r="Z88" s="53">
        <f>'#32'!$W$107</f>
        <v>0</v>
      </c>
      <c r="AA88" s="53">
        <f>'#32'!$W$149</f>
        <v>0</v>
      </c>
      <c r="AB88" s="59">
        <f>'#32'!$W$175</f>
        <v>0</v>
      </c>
      <c r="AC88" s="59">
        <f>'#32'!$W$176</f>
        <v>3</v>
      </c>
      <c r="AD88" s="11"/>
      <c r="AE88" s="44" t="s">
        <v>5</v>
      </c>
      <c r="AF88" s="58">
        <f>'#32'!$AB$55</f>
        <v>3</v>
      </c>
      <c r="AG88" s="53">
        <f>'#32'!$AB$107</f>
        <v>0</v>
      </c>
      <c r="AH88" s="53">
        <f>'#32'!$AB$149</f>
        <v>0</v>
      </c>
      <c r="AI88" s="59">
        <f>'#32'!$AB$175</f>
        <v>0</v>
      </c>
      <c r="AJ88" s="59">
        <f>'#32'!$AB$176</f>
        <v>3</v>
      </c>
      <c r="AK88" s="11"/>
      <c r="AL88" s="21"/>
      <c r="AM88" s="21"/>
      <c r="AN88" s="21"/>
      <c r="AO88" s="21"/>
      <c r="AP88" s="21"/>
      <c r="AQ88" s="21"/>
      <c r="AR88" s="21"/>
    </row>
    <row r="89" spans="1:44" ht="13.2">
      <c r="A89" s="35"/>
      <c r="B89" s="3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6"/>
      <c r="N89" s="16"/>
      <c r="O89" s="16"/>
      <c r="P89" s="16"/>
      <c r="Q89" s="44" t="s">
        <v>18</v>
      </c>
      <c r="R89" s="58">
        <f t="shared" ref="R89:V89" si="27">SUM(R84:R88)</f>
        <v>59</v>
      </c>
      <c r="S89" s="53">
        <f t="shared" si="27"/>
        <v>77</v>
      </c>
      <c r="T89" s="53">
        <f t="shared" si="27"/>
        <v>41</v>
      </c>
      <c r="U89" s="59">
        <f t="shared" si="27"/>
        <v>15</v>
      </c>
      <c r="V89" s="59">
        <f t="shared" si="27"/>
        <v>192</v>
      </c>
      <c r="W89" s="11"/>
      <c r="X89" s="44" t="s">
        <v>18</v>
      </c>
      <c r="Y89" s="58">
        <f t="shared" ref="Y89:AC89" si="28">SUM(Y84:Y88)</f>
        <v>60</v>
      </c>
      <c r="Z89" s="53">
        <f t="shared" si="28"/>
        <v>102</v>
      </c>
      <c r="AA89" s="53">
        <f t="shared" si="28"/>
        <v>63</v>
      </c>
      <c r="AB89" s="59">
        <f t="shared" si="28"/>
        <v>32</v>
      </c>
      <c r="AC89" s="59">
        <f t="shared" si="28"/>
        <v>257</v>
      </c>
      <c r="AD89" s="11"/>
      <c r="AE89" s="44" t="s">
        <v>18</v>
      </c>
      <c r="AF89" s="58">
        <f t="shared" ref="AF89:AJ89" si="29">SUM(AF84:AF88)</f>
        <v>13</v>
      </c>
      <c r="AG89" s="53">
        <f t="shared" si="29"/>
        <v>41</v>
      </c>
      <c r="AH89" s="53">
        <f t="shared" si="29"/>
        <v>25</v>
      </c>
      <c r="AI89" s="59">
        <f t="shared" si="29"/>
        <v>15</v>
      </c>
      <c r="AJ89" s="59">
        <f t="shared" si="29"/>
        <v>94</v>
      </c>
      <c r="AK89" s="11"/>
      <c r="AL89" s="21"/>
      <c r="AM89" s="21"/>
      <c r="AN89" s="21"/>
      <c r="AO89" s="21"/>
      <c r="AP89" s="21"/>
      <c r="AQ89" s="21"/>
      <c r="AR89" s="21"/>
    </row>
    <row r="90" spans="1:44" ht="60" customHeight="1">
      <c r="A90" s="35"/>
      <c r="B90" s="3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6"/>
      <c r="N90" s="16"/>
      <c r="O90" s="16"/>
      <c r="P90" s="16"/>
      <c r="Q90" s="35"/>
      <c r="R90" s="57"/>
      <c r="S90" s="57"/>
      <c r="T90" s="57"/>
      <c r="U90" s="57"/>
      <c r="V90" s="57"/>
      <c r="W90" s="57"/>
      <c r="X90" s="35"/>
      <c r="Y90" s="57"/>
      <c r="Z90" s="57"/>
      <c r="AA90" s="57"/>
      <c r="AB90" s="57"/>
      <c r="AC90" s="57"/>
      <c r="AD90" s="57"/>
      <c r="AE90" s="35"/>
      <c r="AF90" s="57"/>
      <c r="AG90" s="57"/>
      <c r="AH90" s="57"/>
      <c r="AI90" s="57"/>
      <c r="AJ90" s="57"/>
      <c r="AK90" s="57"/>
      <c r="AL90" s="21"/>
      <c r="AM90" s="21"/>
      <c r="AN90" s="21"/>
      <c r="AO90" s="21"/>
      <c r="AP90" s="21"/>
      <c r="AQ90" s="21"/>
      <c r="AR90" s="2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232"/>
  <sheetViews>
    <sheetView showGridLines="0" topLeftCell="A201" workbookViewId="0">
      <selection activeCell="B230" sqref="B230"/>
    </sheetView>
  </sheetViews>
  <sheetFormatPr baseColWidth="10" defaultColWidth="17.33203125" defaultRowHeight="15" customHeight="1"/>
  <cols>
    <col min="1" max="1" width="5.88671875" customWidth="1"/>
    <col min="2" max="2" width="28.6640625" customWidth="1"/>
    <col min="3" max="7" width="5.88671875" customWidth="1"/>
    <col min="8" max="28" width="5.88671875" hidden="1" customWidth="1"/>
  </cols>
  <sheetData>
    <row r="1" spans="1:28" ht="60" customHeight="1">
      <c r="A1" s="70"/>
      <c r="B1" s="71" t="s">
        <v>30</v>
      </c>
      <c r="C1" s="72"/>
      <c r="D1" s="73" t="s">
        <v>18</v>
      </c>
      <c r="E1" s="74"/>
      <c r="F1" s="75" t="s">
        <v>12</v>
      </c>
      <c r="G1" s="76"/>
      <c r="H1" s="77"/>
      <c r="I1" s="78"/>
      <c r="J1" s="79"/>
      <c r="K1" s="79"/>
      <c r="L1" s="77"/>
      <c r="M1" s="80"/>
      <c r="N1" s="81"/>
      <c r="O1" s="81"/>
      <c r="P1" s="81"/>
      <c r="Q1" s="81"/>
      <c r="R1" s="81"/>
      <c r="S1" s="82"/>
      <c r="T1" s="81"/>
      <c r="U1" s="81"/>
      <c r="V1" s="81"/>
      <c r="W1" s="83"/>
      <c r="X1" s="81"/>
      <c r="Y1" s="81"/>
      <c r="Z1" s="81"/>
      <c r="AA1" s="81"/>
      <c r="AB1" s="81"/>
    </row>
    <row r="2" spans="1:28" ht="13.2">
      <c r="A2" s="70"/>
      <c r="B2" s="225" t="s">
        <v>49</v>
      </c>
      <c r="C2" s="85"/>
      <c r="D2" s="86">
        <f>SUM(H231+H177+H117+H60)</f>
        <v>359</v>
      </c>
      <c r="E2" s="87"/>
      <c r="F2" s="87">
        <f>SUM(I231+I177+I117+I60)</f>
        <v>97820</v>
      </c>
      <c r="G2" s="76"/>
      <c r="H2" s="77"/>
      <c r="I2" s="78"/>
      <c r="J2" s="79"/>
      <c r="K2" s="79"/>
      <c r="L2" s="77"/>
      <c r="M2" s="80"/>
      <c r="N2" s="81"/>
      <c r="O2" s="81"/>
      <c r="P2" s="81"/>
      <c r="Q2" s="81"/>
      <c r="R2" s="81"/>
      <c r="S2" s="82"/>
      <c r="T2" s="81"/>
      <c r="U2" s="81"/>
      <c r="V2" s="81"/>
      <c r="W2" s="83"/>
      <c r="X2" s="81"/>
      <c r="Y2" s="81"/>
      <c r="Z2" s="81"/>
      <c r="AA2" s="81"/>
      <c r="AB2" s="81"/>
    </row>
    <row r="3" spans="1:28" ht="13.2">
      <c r="A3" s="70"/>
      <c r="B3" s="225" t="s">
        <v>47</v>
      </c>
      <c r="C3" s="85"/>
      <c r="D3" s="86">
        <f>SUM(J231+J177+J117+J60)</f>
        <v>535</v>
      </c>
      <c r="E3" s="86"/>
      <c r="F3" s="86">
        <f>SUM(K231+K177+K117+K60)</f>
        <v>92390</v>
      </c>
      <c r="G3" s="76"/>
      <c r="H3" s="77"/>
      <c r="I3" s="78"/>
      <c r="J3" s="79"/>
      <c r="K3" s="79"/>
      <c r="L3" s="77"/>
      <c r="M3" s="80"/>
      <c r="N3" s="81"/>
      <c r="O3" s="81"/>
      <c r="P3" s="81"/>
      <c r="Q3" s="81"/>
      <c r="R3" s="81"/>
      <c r="S3" s="82"/>
      <c r="T3" s="81"/>
      <c r="U3" s="81"/>
      <c r="V3" s="81"/>
      <c r="W3" s="83"/>
      <c r="X3" s="81"/>
      <c r="Y3" s="81"/>
      <c r="Z3" s="81"/>
      <c r="AA3" s="81"/>
      <c r="AB3" s="81"/>
    </row>
    <row r="4" spans="1:28" ht="13.2">
      <c r="A4" s="70"/>
      <c r="B4" s="225" t="s">
        <v>48</v>
      </c>
      <c r="C4" s="85"/>
      <c r="D4" s="86">
        <f>SUM(L231+L177+L117+L60)</f>
        <v>216</v>
      </c>
      <c r="E4" s="86"/>
      <c r="F4" s="86">
        <f>SUM(M231+M177+M117+M60)</f>
        <v>69585</v>
      </c>
      <c r="G4" s="76"/>
      <c r="H4" s="77"/>
      <c r="I4" s="78"/>
      <c r="J4" s="79"/>
      <c r="K4" s="79"/>
      <c r="L4" s="77"/>
      <c r="M4" s="80"/>
      <c r="N4" s="81"/>
      <c r="O4" s="81"/>
      <c r="P4" s="81"/>
      <c r="Q4" s="81"/>
      <c r="R4" s="81"/>
      <c r="S4" s="82"/>
      <c r="T4" s="81"/>
      <c r="U4" s="81"/>
      <c r="V4" s="81"/>
      <c r="W4" s="83"/>
      <c r="X4" s="81"/>
      <c r="Y4" s="81"/>
      <c r="Z4" s="81"/>
      <c r="AA4" s="81"/>
      <c r="AB4" s="81"/>
    </row>
    <row r="5" spans="1:28" ht="13.2">
      <c r="A5" s="70"/>
      <c r="B5" s="84" t="s">
        <v>4</v>
      </c>
      <c r="C5" s="85"/>
      <c r="D5" s="86">
        <f>SUM(D2:D4)</f>
        <v>1110</v>
      </c>
      <c r="E5" s="86"/>
      <c r="F5" s="86">
        <f>SUM(F2:F4)</f>
        <v>259795</v>
      </c>
      <c r="G5" s="76"/>
      <c r="H5" s="77"/>
      <c r="I5" s="78"/>
      <c r="J5" s="79"/>
      <c r="K5" s="79"/>
      <c r="L5" s="77"/>
      <c r="M5" s="80"/>
      <c r="N5" s="81"/>
      <c r="O5" s="81"/>
      <c r="P5" s="81"/>
      <c r="Q5" s="81"/>
      <c r="R5" s="81"/>
      <c r="S5" s="82"/>
      <c r="T5" s="81"/>
      <c r="U5" s="81"/>
      <c r="V5" s="81"/>
      <c r="W5" s="83"/>
      <c r="X5" s="81"/>
      <c r="Y5" s="81"/>
      <c r="Z5" s="81"/>
      <c r="AA5" s="81"/>
      <c r="AB5" s="81"/>
    </row>
    <row r="6" spans="1:28" ht="30" customHeight="1">
      <c r="A6" s="88"/>
      <c r="B6" s="89"/>
      <c r="C6" s="90"/>
      <c r="D6" s="91"/>
      <c r="E6" s="91"/>
      <c r="F6" s="91"/>
      <c r="G6" s="92"/>
      <c r="H6" s="77"/>
      <c r="I6" s="78"/>
      <c r="J6" s="79"/>
      <c r="K6" s="79"/>
      <c r="L6" s="77"/>
      <c r="M6" s="80"/>
      <c r="N6" s="81"/>
      <c r="O6" s="81"/>
      <c r="P6" s="81"/>
      <c r="Q6" s="81"/>
      <c r="R6" s="81"/>
      <c r="S6" s="82"/>
      <c r="T6" s="81"/>
      <c r="U6" s="81"/>
      <c r="V6" s="81"/>
      <c r="W6" s="83"/>
      <c r="X6" s="81"/>
      <c r="Y6" s="81"/>
      <c r="Z6" s="81"/>
      <c r="AA6" s="81"/>
      <c r="AB6" s="81"/>
    </row>
    <row r="7" spans="1:28" ht="60" customHeight="1">
      <c r="A7" s="93"/>
      <c r="B7" s="226" t="s">
        <v>50</v>
      </c>
      <c r="C7" s="72"/>
      <c r="D7" s="94"/>
      <c r="E7" s="94"/>
      <c r="F7" s="94"/>
      <c r="G7" s="95"/>
      <c r="H7" s="96" t="s">
        <v>31</v>
      </c>
      <c r="I7" s="78"/>
      <c r="J7" s="97" t="s">
        <v>32</v>
      </c>
      <c r="K7" s="79"/>
      <c r="L7" s="96" t="s">
        <v>33</v>
      </c>
      <c r="M7" s="80"/>
      <c r="N7" s="81" t="s">
        <v>31</v>
      </c>
      <c r="O7" s="81"/>
      <c r="P7" s="81"/>
      <c r="Q7" s="81"/>
      <c r="R7" s="81"/>
      <c r="S7" s="82" t="s">
        <v>32</v>
      </c>
      <c r="T7" s="81"/>
      <c r="U7" s="81"/>
      <c r="V7" s="81"/>
      <c r="W7" s="83"/>
      <c r="X7" s="81" t="s">
        <v>33</v>
      </c>
      <c r="Y7" s="81"/>
      <c r="Z7" s="81"/>
      <c r="AA7" s="81"/>
      <c r="AB7" s="81"/>
    </row>
    <row r="8" spans="1:28" ht="13.2">
      <c r="A8" s="70"/>
      <c r="B8" s="227" t="s">
        <v>51</v>
      </c>
      <c r="C8" s="98" t="s">
        <v>10</v>
      </c>
      <c r="D8" s="99" t="s">
        <v>34</v>
      </c>
      <c r="E8" s="99" t="s">
        <v>35</v>
      </c>
      <c r="F8" s="228" t="s">
        <v>52</v>
      </c>
      <c r="G8" s="100"/>
      <c r="H8" s="77"/>
      <c r="I8" s="78"/>
      <c r="J8" s="79"/>
      <c r="K8" s="79"/>
      <c r="L8" s="77"/>
      <c r="M8" s="80"/>
      <c r="N8" s="81" t="s">
        <v>9</v>
      </c>
      <c r="O8" s="81" t="s">
        <v>8</v>
      </c>
      <c r="P8" s="81" t="s">
        <v>7</v>
      </c>
      <c r="Q8" s="81" t="s">
        <v>6</v>
      </c>
      <c r="R8" s="81" t="s">
        <v>5</v>
      </c>
      <c r="S8" s="82" t="s">
        <v>9</v>
      </c>
      <c r="T8" s="81" t="s">
        <v>8</v>
      </c>
      <c r="U8" s="81" t="s">
        <v>7</v>
      </c>
      <c r="V8" s="81" t="s">
        <v>6</v>
      </c>
      <c r="W8" s="83" t="s">
        <v>5</v>
      </c>
      <c r="X8" s="81" t="s">
        <v>9</v>
      </c>
      <c r="Y8" s="81" t="s">
        <v>8</v>
      </c>
      <c r="Z8" s="81" t="s">
        <v>7</v>
      </c>
      <c r="AA8" s="81" t="s">
        <v>6</v>
      </c>
      <c r="AB8" s="81" t="s">
        <v>5</v>
      </c>
    </row>
    <row r="9" spans="1:28" ht="13.2">
      <c r="A9" s="70">
        <v>1</v>
      </c>
      <c r="B9" s="229" t="s">
        <v>47</v>
      </c>
      <c r="C9" s="101">
        <v>0.5</v>
      </c>
      <c r="D9" s="102">
        <v>5</v>
      </c>
      <c r="E9" s="102">
        <v>1</v>
      </c>
      <c r="F9" s="103">
        <f>MROUND('1RM'!$C$4*C9,5)</f>
        <v>135</v>
      </c>
      <c r="G9" s="95"/>
      <c r="H9" s="77"/>
      <c r="I9" s="78"/>
      <c r="J9" s="79">
        <f t="shared" ref="J9:J12" si="0">D9*E9</f>
        <v>5</v>
      </c>
      <c r="K9" s="79">
        <f t="shared" ref="K9:K12" si="1">F9*J9</f>
        <v>675</v>
      </c>
      <c r="L9" s="77"/>
      <c r="M9" s="80"/>
      <c r="N9" s="81"/>
      <c r="O9" s="81"/>
      <c r="P9" s="81"/>
      <c r="Q9" s="81"/>
      <c r="R9" s="81"/>
      <c r="S9" s="77">
        <f>J9</f>
        <v>5</v>
      </c>
      <c r="T9" s="79">
        <f>J10</f>
        <v>8</v>
      </c>
      <c r="U9" s="79">
        <f>J11+J12</f>
        <v>21</v>
      </c>
      <c r="V9" s="81">
        <v>0</v>
      </c>
      <c r="W9" s="83">
        <v>0</v>
      </c>
      <c r="X9" s="81"/>
      <c r="Y9" s="81"/>
      <c r="Z9" s="81"/>
      <c r="AA9" s="81"/>
      <c r="AB9" s="81"/>
    </row>
    <row r="10" spans="1:28" ht="13.2">
      <c r="A10" s="70"/>
      <c r="B10" s="104"/>
      <c r="C10" s="105">
        <v>0.6</v>
      </c>
      <c r="D10" s="106">
        <v>4</v>
      </c>
      <c r="E10" s="94">
        <v>2</v>
      </c>
      <c r="F10" s="107">
        <f>MROUND('1RM'!$C$4*C10,5)</f>
        <v>160</v>
      </c>
      <c r="G10" s="95"/>
      <c r="H10" s="77"/>
      <c r="I10" s="78"/>
      <c r="J10" s="79">
        <f t="shared" si="0"/>
        <v>8</v>
      </c>
      <c r="K10" s="79">
        <f t="shared" si="1"/>
        <v>1280</v>
      </c>
      <c r="L10" s="77"/>
      <c r="M10" s="80"/>
      <c r="N10" s="81"/>
      <c r="O10" s="81"/>
      <c r="P10" s="81"/>
      <c r="Q10" s="81"/>
      <c r="R10" s="81"/>
      <c r="S10" s="82"/>
      <c r="T10" s="81"/>
      <c r="U10" s="81"/>
      <c r="V10" s="81"/>
      <c r="W10" s="83"/>
      <c r="X10" s="81"/>
      <c r="Y10" s="81"/>
      <c r="Z10" s="81"/>
      <c r="AA10" s="81"/>
      <c r="AB10" s="81"/>
    </row>
    <row r="11" spans="1:28" ht="13.2">
      <c r="A11" s="70"/>
      <c r="B11" s="104"/>
      <c r="C11" s="105">
        <v>0.7</v>
      </c>
      <c r="D11" s="106">
        <v>3</v>
      </c>
      <c r="E11" s="94">
        <v>2</v>
      </c>
      <c r="F11" s="107">
        <f>MROUND('1RM'!$C$4*C11,5)</f>
        <v>185</v>
      </c>
      <c r="G11" s="95"/>
      <c r="H11" s="77"/>
      <c r="I11" s="78"/>
      <c r="J11" s="79">
        <f t="shared" si="0"/>
        <v>6</v>
      </c>
      <c r="K11" s="79">
        <f t="shared" si="1"/>
        <v>1110</v>
      </c>
      <c r="L11" s="77"/>
      <c r="M11" s="80"/>
      <c r="N11" s="81"/>
      <c r="O11" s="81"/>
      <c r="P11" s="81"/>
      <c r="Q11" s="81"/>
      <c r="R11" s="81"/>
      <c r="S11" s="82"/>
      <c r="T11" s="81"/>
      <c r="U11" s="81"/>
      <c r="V11" s="81"/>
      <c r="W11" s="83"/>
      <c r="X11" s="81"/>
      <c r="Y11" s="81"/>
      <c r="Z11" s="81"/>
      <c r="AA11" s="81"/>
      <c r="AB11" s="81"/>
    </row>
    <row r="12" spans="1:28" ht="13.2">
      <c r="A12" s="70"/>
      <c r="B12" s="108"/>
      <c r="C12" s="109">
        <v>0.75</v>
      </c>
      <c r="D12" s="110">
        <v>3</v>
      </c>
      <c r="E12" s="110">
        <v>5</v>
      </c>
      <c r="F12" s="111">
        <f>MROUND('1RM'!$C$4*C12,5)</f>
        <v>200</v>
      </c>
      <c r="G12" s="95"/>
      <c r="H12" s="77"/>
      <c r="I12" s="78"/>
      <c r="J12" s="79">
        <f t="shared" si="0"/>
        <v>15</v>
      </c>
      <c r="K12" s="79">
        <f t="shared" si="1"/>
        <v>3000</v>
      </c>
      <c r="L12" s="77"/>
      <c r="M12" s="80"/>
      <c r="N12" s="81"/>
      <c r="O12" s="81"/>
      <c r="P12" s="81"/>
      <c r="Q12" s="81"/>
      <c r="R12" s="81"/>
      <c r="S12" s="82"/>
      <c r="T12" s="81"/>
      <c r="U12" s="81"/>
      <c r="V12" s="81"/>
      <c r="W12" s="83"/>
      <c r="X12" s="81"/>
      <c r="Y12" s="81"/>
      <c r="Z12" s="81"/>
      <c r="AA12" s="81"/>
      <c r="AB12" s="81"/>
    </row>
    <row r="13" spans="1:28" ht="13.2">
      <c r="A13" s="70">
        <v>2</v>
      </c>
      <c r="B13" s="230" t="s">
        <v>45</v>
      </c>
      <c r="C13" s="105">
        <v>0.5</v>
      </c>
      <c r="D13" s="106">
        <v>5</v>
      </c>
      <c r="E13" s="94">
        <v>1</v>
      </c>
      <c r="F13" s="107">
        <f>MROUND('1RM'!$C$3*C13,5)</f>
        <v>200</v>
      </c>
      <c r="G13" s="95"/>
      <c r="H13" s="77">
        <f t="shared" ref="H13:H15" si="2">D13*E13</f>
        <v>5</v>
      </c>
      <c r="I13" s="78">
        <f t="shared" ref="I13:I15" si="3">F13*H13</f>
        <v>1000</v>
      </c>
      <c r="J13" s="79"/>
      <c r="K13" s="79"/>
      <c r="L13" s="77"/>
      <c r="M13" s="80"/>
      <c r="N13" s="79">
        <f>H13</f>
        <v>5</v>
      </c>
      <c r="O13" s="79">
        <f>H14</f>
        <v>10</v>
      </c>
      <c r="P13" s="79">
        <f>H15</f>
        <v>25</v>
      </c>
      <c r="Q13" s="81">
        <v>0</v>
      </c>
      <c r="R13" s="81">
        <v>0</v>
      </c>
      <c r="S13" s="82"/>
      <c r="T13" s="81"/>
      <c r="U13" s="81"/>
      <c r="V13" s="81"/>
      <c r="W13" s="83"/>
      <c r="X13" s="81"/>
      <c r="Y13" s="81"/>
      <c r="Z13" s="81"/>
      <c r="AA13" s="81"/>
      <c r="AB13" s="81"/>
    </row>
    <row r="14" spans="1:28" ht="13.2">
      <c r="A14" s="70"/>
      <c r="B14" s="104"/>
      <c r="C14" s="105">
        <v>0.6</v>
      </c>
      <c r="D14" s="94">
        <v>5</v>
      </c>
      <c r="E14" s="94">
        <v>2</v>
      </c>
      <c r="F14" s="107">
        <f>MROUND('1RM'!$C$3*C14,5)</f>
        <v>240</v>
      </c>
      <c r="G14" s="95"/>
      <c r="H14" s="77">
        <f t="shared" si="2"/>
        <v>10</v>
      </c>
      <c r="I14" s="78">
        <f t="shared" si="3"/>
        <v>2400</v>
      </c>
      <c r="J14" s="79"/>
      <c r="K14" s="79"/>
      <c r="L14" s="77"/>
      <c r="M14" s="80"/>
      <c r="N14" s="81"/>
      <c r="O14" s="81"/>
      <c r="P14" s="81"/>
      <c r="Q14" s="81"/>
      <c r="R14" s="81"/>
      <c r="S14" s="82"/>
      <c r="T14" s="81"/>
      <c r="U14" s="81"/>
      <c r="V14" s="81"/>
      <c r="W14" s="83"/>
      <c r="X14" s="81"/>
      <c r="Y14" s="81"/>
      <c r="Z14" s="81"/>
      <c r="AA14" s="81"/>
      <c r="AB14" s="81"/>
    </row>
    <row r="15" spans="1:28" ht="13.2">
      <c r="A15" s="70"/>
      <c r="B15" s="104"/>
      <c r="C15" s="105">
        <v>0.7</v>
      </c>
      <c r="D15" s="94">
        <v>5</v>
      </c>
      <c r="E15" s="94">
        <v>5</v>
      </c>
      <c r="F15" s="107">
        <f>MROUND('1RM'!$C$3*C15,5)</f>
        <v>280</v>
      </c>
      <c r="G15" s="95"/>
      <c r="H15" s="77">
        <f t="shared" si="2"/>
        <v>25</v>
      </c>
      <c r="I15" s="78">
        <f t="shared" si="3"/>
        <v>7000</v>
      </c>
      <c r="J15" s="79"/>
      <c r="K15" s="79"/>
      <c r="L15" s="77"/>
      <c r="M15" s="80"/>
      <c r="N15" s="81"/>
      <c r="O15" s="81"/>
      <c r="P15" s="81"/>
      <c r="Q15" s="81"/>
      <c r="R15" s="81"/>
      <c r="S15" s="82"/>
      <c r="T15" s="81"/>
      <c r="U15" s="81"/>
      <c r="V15" s="81"/>
      <c r="W15" s="83"/>
      <c r="X15" s="81"/>
      <c r="Y15" s="81"/>
      <c r="Z15" s="81"/>
      <c r="AA15" s="81"/>
      <c r="AB15" s="81"/>
    </row>
    <row r="16" spans="1:28" ht="13.2">
      <c r="A16" s="70">
        <v>4</v>
      </c>
      <c r="B16" s="229" t="s">
        <v>47</v>
      </c>
      <c r="C16" s="101">
        <v>0.5</v>
      </c>
      <c r="D16" s="102">
        <v>6</v>
      </c>
      <c r="E16" s="102">
        <v>1</v>
      </c>
      <c r="F16" s="103">
        <f>MROUND('1RM'!$C$4*C16,5)</f>
        <v>135</v>
      </c>
      <c r="G16" s="95"/>
      <c r="H16" s="77"/>
      <c r="I16" s="78"/>
      <c r="J16" s="79">
        <f t="shared" ref="J16:J18" si="4">D16*E16</f>
        <v>6</v>
      </c>
      <c r="K16" s="79">
        <f t="shared" ref="K16:K18" si="5">F16*J16</f>
        <v>810</v>
      </c>
      <c r="L16" s="77"/>
      <c r="M16" s="80"/>
      <c r="N16" s="81"/>
      <c r="O16" s="81"/>
      <c r="P16" s="81"/>
      <c r="Q16" s="81"/>
      <c r="R16" s="81"/>
      <c r="S16" s="77">
        <f>J16</f>
        <v>6</v>
      </c>
      <c r="T16" s="79">
        <f>J17</f>
        <v>12</v>
      </c>
      <c r="U16" s="79">
        <f>J18</f>
        <v>24</v>
      </c>
      <c r="V16" s="81">
        <v>0</v>
      </c>
      <c r="W16" s="83">
        <v>0</v>
      </c>
      <c r="X16" s="81"/>
      <c r="Y16" s="81"/>
      <c r="Z16" s="81"/>
      <c r="AA16" s="81"/>
      <c r="AB16" s="81"/>
    </row>
    <row r="17" spans="1:28" ht="13.2">
      <c r="A17" s="70"/>
      <c r="B17" s="112"/>
      <c r="C17" s="105">
        <v>0.6</v>
      </c>
      <c r="D17" s="94">
        <v>6</v>
      </c>
      <c r="E17" s="94">
        <v>2</v>
      </c>
      <c r="F17" s="107">
        <f>MROUND('1RM'!$C$4*C17,5)</f>
        <v>160</v>
      </c>
      <c r="G17" s="95"/>
      <c r="H17" s="77"/>
      <c r="I17" s="78"/>
      <c r="J17" s="79">
        <f t="shared" si="4"/>
        <v>12</v>
      </c>
      <c r="K17" s="79">
        <f t="shared" si="5"/>
        <v>1920</v>
      </c>
      <c r="L17" s="77"/>
      <c r="M17" s="80"/>
      <c r="N17" s="81"/>
      <c r="O17" s="81"/>
      <c r="P17" s="81"/>
      <c r="Q17" s="81"/>
      <c r="R17" s="81"/>
      <c r="S17" s="82"/>
      <c r="T17" s="81"/>
      <c r="U17" s="81"/>
      <c r="V17" s="81"/>
      <c r="W17" s="83"/>
      <c r="X17" s="81"/>
      <c r="Y17" s="81"/>
      <c r="Z17" s="81"/>
      <c r="AA17" s="81"/>
      <c r="AB17" s="81"/>
    </row>
    <row r="18" spans="1:28" ht="13.2">
      <c r="A18" s="70"/>
      <c r="B18" s="108"/>
      <c r="C18" s="109">
        <v>0.65</v>
      </c>
      <c r="D18" s="110">
        <v>6</v>
      </c>
      <c r="E18" s="110">
        <v>4</v>
      </c>
      <c r="F18" s="111">
        <f>MROUND('1RM'!$C$4*C18,5)</f>
        <v>170</v>
      </c>
      <c r="G18" s="95"/>
      <c r="H18" s="77"/>
      <c r="I18" s="78"/>
      <c r="J18" s="79">
        <f t="shared" si="4"/>
        <v>24</v>
      </c>
      <c r="K18" s="79">
        <f t="shared" si="5"/>
        <v>4080</v>
      </c>
      <c r="L18" s="77"/>
      <c r="M18" s="80"/>
      <c r="N18" s="81"/>
      <c r="O18" s="81"/>
      <c r="P18" s="81"/>
      <c r="Q18" s="81"/>
      <c r="R18" s="81"/>
      <c r="S18" s="82"/>
      <c r="T18" s="81"/>
      <c r="U18" s="81"/>
      <c r="V18" s="81"/>
      <c r="W18" s="83"/>
      <c r="X18" s="81"/>
      <c r="Y18" s="81"/>
      <c r="Z18" s="81"/>
      <c r="AA18" s="81"/>
      <c r="AB18" s="81"/>
    </row>
    <row r="19" spans="1:28" ht="13.2">
      <c r="A19" s="70">
        <v>3</v>
      </c>
      <c r="B19" s="230" t="s">
        <v>61</v>
      </c>
      <c r="C19" s="105"/>
      <c r="D19" s="106">
        <v>10</v>
      </c>
      <c r="E19" s="94">
        <v>5</v>
      </c>
      <c r="F19" s="107"/>
      <c r="G19" s="95"/>
      <c r="H19" s="77"/>
      <c r="I19" s="78"/>
      <c r="J19" s="79"/>
      <c r="K19" s="79"/>
      <c r="L19" s="77"/>
      <c r="M19" s="80"/>
      <c r="N19" s="81"/>
      <c r="O19" s="81"/>
      <c r="P19" s="81"/>
      <c r="Q19" s="81"/>
      <c r="R19" s="81"/>
      <c r="S19" s="82"/>
      <c r="T19" s="81"/>
      <c r="U19" s="81"/>
      <c r="V19" s="81"/>
      <c r="W19" s="83"/>
      <c r="X19" s="81"/>
      <c r="Y19" s="81"/>
      <c r="Z19" s="81"/>
      <c r="AA19" s="81"/>
      <c r="AB19" s="81"/>
    </row>
    <row r="20" spans="1:28" ht="13.2">
      <c r="A20" s="70">
        <v>5</v>
      </c>
      <c r="B20" s="231" t="s">
        <v>53</v>
      </c>
      <c r="C20" s="109"/>
      <c r="D20" s="110">
        <v>5</v>
      </c>
      <c r="E20" s="110">
        <v>5</v>
      </c>
      <c r="F20" s="111"/>
      <c r="G20" s="95"/>
      <c r="H20" s="77"/>
      <c r="I20" s="78"/>
      <c r="J20" s="79"/>
      <c r="K20" s="79"/>
      <c r="L20" s="77"/>
      <c r="M20" s="80"/>
      <c r="N20" s="81"/>
      <c r="O20" s="81"/>
      <c r="P20" s="81"/>
      <c r="Q20" s="81"/>
      <c r="R20" s="81"/>
      <c r="S20" s="82"/>
      <c r="T20" s="81"/>
      <c r="U20" s="81"/>
      <c r="V20" s="81"/>
      <c r="W20" s="83"/>
      <c r="X20" s="81"/>
      <c r="Y20" s="81"/>
      <c r="Z20" s="81"/>
      <c r="AA20" s="81"/>
      <c r="AB20" s="81"/>
    </row>
    <row r="21" spans="1:28" ht="13.2">
      <c r="A21" s="70"/>
      <c r="B21" s="113"/>
      <c r="C21" s="105"/>
      <c r="D21" s="94"/>
      <c r="E21" s="94"/>
      <c r="F21" s="94"/>
      <c r="G21" s="95"/>
      <c r="H21" s="77"/>
      <c r="I21" s="78"/>
      <c r="J21" s="79"/>
      <c r="K21" s="79"/>
      <c r="L21" s="77"/>
      <c r="M21" s="80"/>
      <c r="N21" s="81"/>
      <c r="O21" s="81"/>
      <c r="P21" s="81"/>
      <c r="Q21" s="81"/>
      <c r="R21" s="81"/>
      <c r="S21" s="82"/>
      <c r="T21" s="81"/>
      <c r="U21" s="81"/>
      <c r="V21" s="81"/>
      <c r="W21" s="83"/>
      <c r="X21" s="81"/>
      <c r="Y21" s="81"/>
      <c r="Z21" s="81"/>
      <c r="AA21" s="81"/>
      <c r="AB21" s="81"/>
    </row>
    <row r="22" spans="1:28" ht="13.2">
      <c r="A22" s="70"/>
      <c r="B22" s="232" t="s">
        <v>54</v>
      </c>
      <c r="C22" s="114" t="s">
        <v>10</v>
      </c>
      <c r="D22" s="73" t="s">
        <v>34</v>
      </c>
      <c r="E22" s="73" t="s">
        <v>35</v>
      </c>
      <c r="F22" s="115" t="s">
        <v>36</v>
      </c>
      <c r="G22" s="100"/>
      <c r="H22" s="77"/>
      <c r="I22" s="78"/>
      <c r="J22" s="79"/>
      <c r="K22" s="79"/>
      <c r="L22" s="77"/>
      <c r="M22" s="80"/>
      <c r="N22" s="81"/>
      <c r="O22" s="81"/>
      <c r="P22" s="81"/>
      <c r="Q22" s="81"/>
      <c r="R22" s="81"/>
      <c r="S22" s="82"/>
      <c r="T22" s="81"/>
      <c r="U22" s="81"/>
      <c r="V22" s="81"/>
      <c r="W22" s="83"/>
      <c r="X22" s="81"/>
      <c r="Y22" s="81"/>
      <c r="Z22" s="81"/>
      <c r="AA22" s="81"/>
      <c r="AB22" s="81"/>
    </row>
    <row r="23" spans="1:28" ht="13.2">
      <c r="A23" s="70">
        <v>1</v>
      </c>
      <c r="B23" s="229" t="s">
        <v>48</v>
      </c>
      <c r="C23" s="101">
        <v>0.5</v>
      </c>
      <c r="D23" s="102">
        <v>5</v>
      </c>
      <c r="E23" s="102">
        <v>1</v>
      </c>
      <c r="F23" s="103">
        <f>MROUND('1RM'!$C$5*C23,5)</f>
        <v>235</v>
      </c>
      <c r="G23" s="95"/>
      <c r="H23" s="77"/>
      <c r="I23" s="78"/>
      <c r="J23" s="79"/>
      <c r="K23" s="79"/>
      <c r="L23" s="77">
        <f t="shared" ref="L23:L26" si="6">D23*E23</f>
        <v>5</v>
      </c>
      <c r="M23" s="80">
        <f t="shared" ref="M23:M26" si="7">F23*L23</f>
        <v>1175</v>
      </c>
      <c r="N23" s="81"/>
      <c r="O23" s="81"/>
      <c r="P23" s="81"/>
      <c r="Q23" s="81"/>
      <c r="R23" s="81"/>
      <c r="S23" s="82"/>
      <c r="T23" s="81"/>
      <c r="U23" s="81"/>
      <c r="V23" s="81"/>
      <c r="W23" s="83"/>
      <c r="X23" s="79">
        <f>L23</f>
        <v>5</v>
      </c>
      <c r="Y23" s="79">
        <f>L24</f>
        <v>10</v>
      </c>
      <c r="Z23" s="79">
        <f>L25+L26</f>
        <v>20</v>
      </c>
      <c r="AA23" s="81">
        <v>0</v>
      </c>
      <c r="AB23" s="81">
        <v>0</v>
      </c>
    </row>
    <row r="24" spans="1:28" ht="13.2">
      <c r="A24" s="70"/>
      <c r="B24" s="104"/>
      <c r="C24" s="105">
        <v>0.6</v>
      </c>
      <c r="D24" s="94">
        <v>5</v>
      </c>
      <c r="E24" s="94">
        <v>2</v>
      </c>
      <c r="F24" s="107">
        <f>MROUND('1RM'!$C$5*C24,5)</f>
        <v>280</v>
      </c>
      <c r="G24" s="95"/>
      <c r="H24" s="77"/>
      <c r="I24" s="78"/>
      <c r="J24" s="79"/>
      <c r="K24" s="79"/>
      <c r="L24" s="77">
        <f t="shared" si="6"/>
        <v>10</v>
      </c>
      <c r="M24" s="80">
        <f t="shared" si="7"/>
        <v>2800</v>
      </c>
      <c r="N24" s="81"/>
      <c r="O24" s="81"/>
      <c r="P24" s="81"/>
      <c r="Q24" s="81"/>
      <c r="R24" s="81"/>
      <c r="S24" s="82"/>
      <c r="T24" s="81"/>
      <c r="U24" s="81"/>
      <c r="V24" s="81"/>
      <c r="W24" s="83"/>
      <c r="X24" s="81"/>
      <c r="Y24" s="81"/>
      <c r="Z24" s="81"/>
      <c r="AA24" s="81"/>
      <c r="AB24" s="81"/>
    </row>
    <row r="25" spans="1:28" ht="13.2">
      <c r="A25" s="70"/>
      <c r="B25" s="104"/>
      <c r="C25" s="105">
        <v>0.7</v>
      </c>
      <c r="D25" s="94">
        <v>4</v>
      </c>
      <c r="E25" s="94">
        <v>2</v>
      </c>
      <c r="F25" s="107">
        <f>MROUND('1RM'!$C$5*C25,5)</f>
        <v>330</v>
      </c>
      <c r="G25" s="95"/>
      <c r="H25" s="77"/>
      <c r="I25" s="78"/>
      <c r="J25" s="79"/>
      <c r="K25" s="79"/>
      <c r="L25" s="77">
        <f t="shared" si="6"/>
        <v>8</v>
      </c>
      <c r="M25" s="80">
        <f t="shared" si="7"/>
        <v>2640</v>
      </c>
      <c r="N25" s="81"/>
      <c r="O25" s="81"/>
      <c r="P25" s="81"/>
      <c r="Q25" s="81"/>
      <c r="R25" s="81"/>
      <c r="S25" s="82"/>
      <c r="T25" s="81"/>
      <c r="U25" s="81"/>
      <c r="V25" s="81"/>
      <c r="W25" s="83"/>
      <c r="X25" s="81"/>
      <c r="Y25" s="81"/>
      <c r="Z25" s="81"/>
      <c r="AA25" s="81"/>
      <c r="AB25" s="81"/>
    </row>
    <row r="26" spans="1:28" ht="13.2">
      <c r="A26" s="70"/>
      <c r="B26" s="108"/>
      <c r="C26" s="109">
        <v>0.75</v>
      </c>
      <c r="D26" s="110">
        <v>3</v>
      </c>
      <c r="E26" s="110">
        <v>4</v>
      </c>
      <c r="F26" s="111">
        <f>MROUND('1RM'!$C$5*C26,5)</f>
        <v>355</v>
      </c>
      <c r="G26" s="95"/>
      <c r="H26" s="77"/>
      <c r="I26" s="78"/>
      <c r="J26" s="79"/>
      <c r="K26" s="79"/>
      <c r="L26" s="77">
        <f t="shared" si="6"/>
        <v>12</v>
      </c>
      <c r="M26" s="80">
        <f t="shared" si="7"/>
        <v>4260</v>
      </c>
      <c r="N26" s="81"/>
      <c r="O26" s="81"/>
      <c r="P26" s="81"/>
      <c r="Q26" s="81"/>
      <c r="R26" s="81"/>
      <c r="S26" s="82"/>
      <c r="T26" s="81"/>
      <c r="U26" s="81"/>
      <c r="V26" s="81"/>
      <c r="W26" s="83"/>
      <c r="X26" s="81"/>
      <c r="Y26" s="81"/>
      <c r="Z26" s="81"/>
      <c r="AA26" s="81"/>
      <c r="AB26" s="81"/>
    </row>
    <row r="27" spans="1:28" ht="13.2">
      <c r="A27" s="70">
        <v>2</v>
      </c>
      <c r="B27" s="230" t="s">
        <v>55</v>
      </c>
      <c r="C27" s="105"/>
      <c r="D27" s="94">
        <v>4</v>
      </c>
      <c r="E27" s="94">
        <v>6</v>
      </c>
      <c r="F27" s="107"/>
      <c r="G27" s="95"/>
      <c r="H27" s="77"/>
      <c r="I27" s="78"/>
      <c r="J27" s="79"/>
      <c r="K27" s="79"/>
      <c r="L27" s="77"/>
      <c r="M27" s="80"/>
      <c r="N27" s="81"/>
      <c r="O27" s="81"/>
      <c r="P27" s="81"/>
      <c r="Q27" s="81"/>
      <c r="R27" s="81"/>
      <c r="S27" s="82"/>
      <c r="T27" s="81"/>
      <c r="U27" s="81"/>
      <c r="V27" s="81"/>
      <c r="W27" s="83"/>
      <c r="X27" s="81"/>
      <c r="Y27" s="81"/>
      <c r="Z27" s="81"/>
      <c r="AA27" s="81"/>
      <c r="AB27" s="81"/>
    </row>
    <row r="28" spans="1:28" ht="13.2">
      <c r="A28" s="70">
        <v>3</v>
      </c>
      <c r="B28" s="230" t="s">
        <v>56</v>
      </c>
      <c r="C28" s="105"/>
      <c r="D28" s="94">
        <v>5</v>
      </c>
      <c r="E28" s="94">
        <v>5</v>
      </c>
      <c r="F28" s="107"/>
      <c r="G28" s="95"/>
      <c r="H28" s="77"/>
      <c r="I28" s="78"/>
      <c r="J28" s="79"/>
      <c r="K28" s="79"/>
      <c r="L28" s="77"/>
      <c r="M28" s="80"/>
      <c r="N28" s="81"/>
      <c r="O28" s="81"/>
      <c r="P28" s="81"/>
      <c r="Q28" s="81"/>
      <c r="R28" s="81"/>
      <c r="S28" s="82"/>
      <c r="T28" s="81"/>
      <c r="U28" s="81"/>
      <c r="V28" s="81"/>
      <c r="W28" s="83"/>
      <c r="X28" s="81"/>
      <c r="Y28" s="81"/>
      <c r="Z28" s="81"/>
      <c r="AA28" s="81"/>
      <c r="AB28" s="81"/>
    </row>
    <row r="29" spans="1:28" ht="13.2">
      <c r="A29" s="70">
        <v>4</v>
      </c>
      <c r="B29" s="229" t="s">
        <v>57</v>
      </c>
      <c r="C29" s="101">
        <v>0.5</v>
      </c>
      <c r="D29" s="102">
        <v>5</v>
      </c>
      <c r="E29" s="102">
        <v>1</v>
      </c>
      <c r="F29" s="103">
        <f>MROUND('1RM'!$C$5*C29,5)</f>
        <v>235</v>
      </c>
      <c r="G29" s="95"/>
      <c r="H29" s="77"/>
      <c r="I29" s="78"/>
      <c r="J29" s="79"/>
      <c r="K29" s="79"/>
      <c r="L29" s="77">
        <f t="shared" ref="L29:L32" si="8">D29*E29</f>
        <v>5</v>
      </c>
      <c r="M29" s="80">
        <f t="shared" ref="M29:M32" si="9">F29*L29</f>
        <v>1175</v>
      </c>
      <c r="N29" s="81"/>
      <c r="O29" s="81"/>
      <c r="P29" s="81"/>
      <c r="Q29" s="81"/>
      <c r="R29" s="81"/>
      <c r="S29" s="82"/>
      <c r="T29" s="81"/>
      <c r="U29" s="81"/>
      <c r="V29" s="81"/>
      <c r="W29" s="83"/>
      <c r="X29" s="79">
        <f>L29</f>
        <v>5</v>
      </c>
      <c r="Y29" s="79">
        <f>L30</f>
        <v>10</v>
      </c>
      <c r="Z29" s="79">
        <f>L31</f>
        <v>8</v>
      </c>
      <c r="AA29" s="79">
        <f>L32</f>
        <v>12</v>
      </c>
      <c r="AB29" s="81">
        <v>0</v>
      </c>
    </row>
    <row r="30" spans="1:28" ht="13.2">
      <c r="A30" s="70"/>
      <c r="B30" s="104"/>
      <c r="C30" s="105">
        <v>0.6</v>
      </c>
      <c r="D30" s="94">
        <v>5</v>
      </c>
      <c r="E30" s="94">
        <v>2</v>
      </c>
      <c r="F30" s="107">
        <f>MROUND('1RM'!$C$5*C30,5)</f>
        <v>280</v>
      </c>
      <c r="G30" s="95"/>
      <c r="H30" s="77"/>
      <c r="I30" s="78"/>
      <c r="J30" s="79"/>
      <c r="K30" s="79"/>
      <c r="L30" s="77">
        <f t="shared" si="8"/>
        <v>10</v>
      </c>
      <c r="M30" s="80">
        <f t="shared" si="9"/>
        <v>2800</v>
      </c>
      <c r="N30" s="81"/>
      <c r="O30" s="81"/>
      <c r="P30" s="81"/>
      <c r="Q30" s="81"/>
      <c r="R30" s="81"/>
      <c r="S30" s="82"/>
      <c r="T30" s="81"/>
      <c r="U30" s="81"/>
      <c r="V30" s="81"/>
      <c r="W30" s="83"/>
      <c r="X30" s="81"/>
      <c r="Y30" s="81"/>
      <c r="Z30" s="81"/>
      <c r="AA30" s="81"/>
      <c r="AB30" s="81"/>
    </row>
    <row r="31" spans="1:28" ht="13.2">
      <c r="A31" s="70"/>
      <c r="B31" s="104"/>
      <c r="C31" s="105">
        <v>0.7</v>
      </c>
      <c r="D31" s="106">
        <v>4</v>
      </c>
      <c r="E31" s="94">
        <v>2</v>
      </c>
      <c r="F31" s="107">
        <f>MROUND('1RM'!$C$5*C31,5)</f>
        <v>330</v>
      </c>
      <c r="G31" s="95"/>
      <c r="H31" s="77"/>
      <c r="I31" s="78"/>
      <c r="J31" s="79"/>
      <c r="K31" s="79"/>
      <c r="L31" s="77">
        <f t="shared" si="8"/>
        <v>8</v>
      </c>
      <c r="M31" s="80">
        <f t="shared" si="9"/>
        <v>2640</v>
      </c>
      <c r="N31" s="81"/>
      <c r="O31" s="81"/>
      <c r="P31" s="81"/>
      <c r="Q31" s="81"/>
      <c r="R31" s="81"/>
      <c r="S31" s="82"/>
      <c r="T31" s="81"/>
      <c r="U31" s="81"/>
      <c r="V31" s="81"/>
      <c r="W31" s="83"/>
      <c r="X31" s="81"/>
      <c r="Y31" s="81"/>
      <c r="Z31" s="81"/>
      <c r="AA31" s="81"/>
      <c r="AB31" s="81"/>
    </row>
    <row r="32" spans="1:28" ht="13.2">
      <c r="A32" s="70"/>
      <c r="B32" s="108"/>
      <c r="C32" s="109">
        <v>0.8</v>
      </c>
      <c r="D32" s="110">
        <v>3</v>
      </c>
      <c r="E32" s="110">
        <v>4</v>
      </c>
      <c r="F32" s="111">
        <f>MROUND('1RM'!$C$5*C32,5)</f>
        <v>375</v>
      </c>
      <c r="G32" s="95"/>
      <c r="H32" s="77"/>
      <c r="I32" s="78"/>
      <c r="J32" s="79"/>
      <c r="K32" s="79"/>
      <c r="L32" s="77">
        <f t="shared" si="8"/>
        <v>12</v>
      </c>
      <c r="M32" s="80">
        <f t="shared" si="9"/>
        <v>4500</v>
      </c>
      <c r="N32" s="81"/>
      <c r="O32" s="81"/>
      <c r="P32" s="81"/>
      <c r="Q32" s="81"/>
      <c r="R32" s="81"/>
      <c r="S32" s="82"/>
      <c r="T32" s="81"/>
      <c r="U32" s="81"/>
      <c r="V32" s="81"/>
      <c r="W32" s="83"/>
      <c r="X32" s="81"/>
      <c r="Y32" s="81"/>
      <c r="Z32" s="81"/>
      <c r="AA32" s="81"/>
      <c r="AB32" s="81"/>
    </row>
    <row r="33" spans="1:28" ht="13.2">
      <c r="A33" s="70">
        <v>5</v>
      </c>
      <c r="B33" s="230" t="s">
        <v>58</v>
      </c>
      <c r="C33" s="105"/>
      <c r="D33" s="106">
        <v>5</v>
      </c>
      <c r="E33" s="94">
        <v>5</v>
      </c>
      <c r="F33" s="107"/>
      <c r="G33" s="95"/>
      <c r="H33" s="77"/>
      <c r="I33" s="78"/>
      <c r="J33" s="79"/>
      <c r="K33" s="79"/>
      <c r="L33" s="77"/>
      <c r="M33" s="80"/>
      <c r="N33" s="81"/>
      <c r="O33" s="81"/>
      <c r="P33" s="81"/>
      <c r="Q33" s="81"/>
      <c r="R33" s="81"/>
      <c r="S33" s="82"/>
      <c r="T33" s="81"/>
      <c r="U33" s="81"/>
      <c r="V33" s="81"/>
      <c r="W33" s="83"/>
      <c r="X33" s="81"/>
      <c r="Y33" s="81"/>
      <c r="Z33" s="81"/>
      <c r="AA33" s="81"/>
      <c r="AB33" s="81"/>
    </row>
    <row r="34" spans="1:28" ht="13.2">
      <c r="A34" s="70">
        <v>6</v>
      </c>
      <c r="B34" s="108" t="s">
        <v>37</v>
      </c>
      <c r="C34" s="109"/>
      <c r="D34" s="110">
        <v>10</v>
      </c>
      <c r="E34" s="110">
        <v>3</v>
      </c>
      <c r="F34" s="111"/>
      <c r="G34" s="95"/>
      <c r="H34" s="77"/>
      <c r="I34" s="78"/>
      <c r="J34" s="79"/>
      <c r="K34" s="79"/>
      <c r="L34" s="77"/>
      <c r="M34" s="80"/>
      <c r="N34" s="81"/>
      <c r="O34" s="81"/>
      <c r="P34" s="81"/>
      <c r="Q34" s="81"/>
      <c r="R34" s="81"/>
      <c r="S34" s="82"/>
      <c r="T34" s="81"/>
      <c r="U34" s="81"/>
      <c r="V34" s="81"/>
      <c r="W34" s="83"/>
      <c r="X34" s="81"/>
      <c r="Y34" s="81"/>
      <c r="Z34" s="81"/>
      <c r="AA34" s="81"/>
      <c r="AB34" s="81"/>
    </row>
    <row r="35" spans="1:28" ht="13.2">
      <c r="A35" s="70"/>
      <c r="B35" s="113"/>
      <c r="C35" s="105"/>
      <c r="D35" s="94"/>
      <c r="E35" s="94"/>
      <c r="F35" s="94"/>
      <c r="G35" s="95"/>
      <c r="H35" s="77"/>
      <c r="I35" s="78"/>
      <c r="J35" s="79"/>
      <c r="K35" s="79"/>
      <c r="L35" s="77"/>
      <c r="M35" s="80"/>
      <c r="N35" s="81"/>
      <c r="O35" s="81"/>
      <c r="P35" s="81"/>
      <c r="Q35" s="81"/>
      <c r="R35" s="81"/>
      <c r="S35" s="82"/>
      <c r="T35" s="81"/>
      <c r="U35" s="81"/>
      <c r="V35" s="81"/>
      <c r="W35" s="83"/>
      <c r="X35" s="81"/>
      <c r="Y35" s="81"/>
      <c r="Z35" s="81"/>
      <c r="AA35" s="81"/>
      <c r="AB35" s="81"/>
    </row>
    <row r="36" spans="1:28" ht="13.2">
      <c r="A36" s="70"/>
      <c r="B36" s="232" t="s">
        <v>59</v>
      </c>
      <c r="C36" s="114" t="s">
        <v>10</v>
      </c>
      <c r="D36" s="73" t="s">
        <v>34</v>
      </c>
      <c r="E36" s="73" t="s">
        <v>35</v>
      </c>
      <c r="F36" s="115" t="s">
        <v>36</v>
      </c>
      <c r="G36" s="100"/>
      <c r="H36" s="77"/>
      <c r="I36" s="78"/>
      <c r="J36" s="79"/>
      <c r="K36" s="79"/>
      <c r="L36" s="77"/>
      <c r="M36" s="80"/>
      <c r="N36" s="81"/>
      <c r="O36" s="81"/>
      <c r="P36" s="81"/>
      <c r="Q36" s="81"/>
      <c r="R36" s="81"/>
      <c r="S36" s="82"/>
      <c r="T36" s="81"/>
      <c r="U36" s="81"/>
      <c r="V36" s="81"/>
      <c r="W36" s="83"/>
      <c r="X36" s="81"/>
      <c r="Y36" s="81"/>
      <c r="Z36" s="81"/>
      <c r="AA36" s="81"/>
      <c r="AB36" s="81"/>
    </row>
    <row r="37" spans="1:28" ht="13.2">
      <c r="A37" s="70">
        <v>1</v>
      </c>
      <c r="B37" s="229" t="s">
        <v>47</v>
      </c>
      <c r="C37" s="101">
        <v>0.5</v>
      </c>
      <c r="D37" s="102">
        <v>7</v>
      </c>
      <c r="E37" s="102">
        <v>1</v>
      </c>
      <c r="F37" s="103">
        <f>MROUND('1RM'!$C$4*C37,5)</f>
        <v>135</v>
      </c>
      <c r="G37" s="95"/>
      <c r="H37" s="77"/>
      <c r="I37" s="78"/>
      <c r="J37" s="79">
        <f t="shared" ref="J37:J47" si="10">D37*E37</f>
        <v>7</v>
      </c>
      <c r="K37" s="79">
        <f t="shared" ref="K37:K47" si="11">F37*J37</f>
        <v>945</v>
      </c>
      <c r="L37" s="77"/>
      <c r="M37" s="80"/>
      <c r="N37" s="81"/>
      <c r="O37" s="81"/>
      <c r="P37" s="81"/>
      <c r="Q37" s="81"/>
      <c r="R37" s="81"/>
      <c r="S37" s="77">
        <f>J37+J38+J46+J47</f>
        <v>31</v>
      </c>
      <c r="T37" s="79">
        <f>J39+J40+J44+J45</f>
        <v>19</v>
      </c>
      <c r="U37" s="79">
        <f>J41+J42+J43</f>
        <v>16</v>
      </c>
      <c r="V37" s="81">
        <v>0</v>
      </c>
      <c r="W37" s="83">
        <v>0</v>
      </c>
      <c r="X37" s="81"/>
      <c r="Y37" s="81"/>
      <c r="Z37" s="81"/>
      <c r="AA37" s="81"/>
      <c r="AB37" s="81"/>
    </row>
    <row r="38" spans="1:28" ht="13.2">
      <c r="A38" s="70"/>
      <c r="B38" s="104"/>
      <c r="C38" s="105">
        <v>0.55000000000000004</v>
      </c>
      <c r="D38" s="94">
        <v>6</v>
      </c>
      <c r="E38" s="94">
        <v>1</v>
      </c>
      <c r="F38" s="107">
        <f>MROUND('1RM'!$C$4*C38,5)</f>
        <v>145</v>
      </c>
      <c r="G38" s="95"/>
      <c r="H38" s="77"/>
      <c r="I38" s="78"/>
      <c r="J38" s="79">
        <f t="shared" si="10"/>
        <v>6</v>
      </c>
      <c r="K38" s="79">
        <f t="shared" si="11"/>
        <v>870</v>
      </c>
      <c r="L38" s="77"/>
      <c r="M38" s="80"/>
      <c r="N38" s="81"/>
      <c r="O38" s="81"/>
      <c r="P38" s="81"/>
      <c r="Q38" s="81"/>
      <c r="R38" s="81"/>
      <c r="S38" s="82"/>
      <c r="T38" s="81"/>
      <c r="U38" s="81"/>
      <c r="V38" s="81"/>
      <c r="W38" s="83"/>
      <c r="X38" s="81"/>
      <c r="Y38" s="81"/>
      <c r="Z38" s="81"/>
      <c r="AA38" s="81"/>
      <c r="AB38" s="81"/>
    </row>
    <row r="39" spans="1:28" ht="13.2">
      <c r="A39" s="70"/>
      <c r="B39" s="104"/>
      <c r="C39" s="105">
        <v>0.6</v>
      </c>
      <c r="D39" s="94">
        <v>5</v>
      </c>
      <c r="E39" s="94">
        <v>1</v>
      </c>
      <c r="F39" s="107">
        <f>MROUND('1RM'!$C$4*C39,5)</f>
        <v>160</v>
      </c>
      <c r="G39" s="95"/>
      <c r="H39" s="77"/>
      <c r="I39" s="78"/>
      <c r="J39" s="79">
        <f t="shared" si="10"/>
        <v>5</v>
      </c>
      <c r="K39" s="79">
        <f t="shared" si="11"/>
        <v>800</v>
      </c>
      <c r="L39" s="77"/>
      <c r="M39" s="80"/>
      <c r="N39" s="81"/>
      <c r="O39" s="81"/>
      <c r="P39" s="81"/>
      <c r="Q39" s="81"/>
      <c r="R39" s="81"/>
      <c r="S39" s="82"/>
      <c r="T39" s="81"/>
      <c r="U39" s="81"/>
      <c r="V39" s="81"/>
      <c r="W39" s="83"/>
      <c r="X39" s="81"/>
      <c r="Y39" s="81"/>
      <c r="Z39" s="81"/>
      <c r="AA39" s="81"/>
      <c r="AB39" s="81"/>
    </row>
    <row r="40" spans="1:28" ht="13.2">
      <c r="A40" s="70"/>
      <c r="B40" s="104"/>
      <c r="C40" s="105">
        <v>0.65</v>
      </c>
      <c r="D40" s="94">
        <v>4</v>
      </c>
      <c r="E40" s="94">
        <v>1</v>
      </c>
      <c r="F40" s="107">
        <f>MROUND('1RM'!$C$4*C40,5)</f>
        <v>170</v>
      </c>
      <c r="G40" s="95"/>
      <c r="H40" s="77"/>
      <c r="I40" s="78"/>
      <c r="J40" s="79">
        <f t="shared" si="10"/>
        <v>4</v>
      </c>
      <c r="K40" s="79">
        <f t="shared" si="11"/>
        <v>680</v>
      </c>
      <c r="L40" s="77"/>
      <c r="M40" s="80"/>
      <c r="N40" s="81"/>
      <c r="O40" s="81"/>
      <c r="P40" s="81"/>
      <c r="Q40" s="81"/>
      <c r="R40" s="81"/>
      <c r="S40" s="82"/>
      <c r="T40" s="81"/>
      <c r="U40" s="81"/>
      <c r="V40" s="81"/>
      <c r="W40" s="83"/>
      <c r="X40" s="81"/>
      <c r="Y40" s="81"/>
      <c r="Z40" s="81"/>
      <c r="AA40" s="81"/>
      <c r="AB40" s="81"/>
    </row>
    <row r="41" spans="1:28" ht="13.2">
      <c r="A41" s="70"/>
      <c r="B41" s="104"/>
      <c r="C41" s="105">
        <v>0.7</v>
      </c>
      <c r="D41" s="94">
        <v>3</v>
      </c>
      <c r="E41" s="94">
        <v>2</v>
      </c>
      <c r="F41" s="107">
        <f>MROUND('1RM'!$C$4*C41,5)</f>
        <v>185</v>
      </c>
      <c r="G41" s="95"/>
      <c r="H41" s="77"/>
      <c r="I41" s="78"/>
      <c r="J41" s="79">
        <f t="shared" si="10"/>
        <v>6</v>
      </c>
      <c r="K41" s="79">
        <f t="shared" si="11"/>
        <v>1110</v>
      </c>
      <c r="L41" s="77"/>
      <c r="M41" s="80"/>
      <c r="N41" s="81"/>
      <c r="O41" s="81"/>
      <c r="P41" s="81"/>
      <c r="Q41" s="81"/>
      <c r="R41" s="81"/>
      <c r="S41" s="82"/>
      <c r="T41" s="81"/>
      <c r="U41" s="81"/>
      <c r="V41" s="81"/>
      <c r="W41" s="83"/>
      <c r="X41" s="81"/>
      <c r="Y41" s="81"/>
      <c r="Z41" s="81"/>
      <c r="AA41" s="81"/>
      <c r="AB41" s="81"/>
    </row>
    <row r="42" spans="1:28" ht="13.2">
      <c r="A42" s="70"/>
      <c r="B42" s="104"/>
      <c r="C42" s="105">
        <v>0.75</v>
      </c>
      <c r="D42" s="94">
        <v>2</v>
      </c>
      <c r="E42" s="94">
        <v>2</v>
      </c>
      <c r="F42" s="107">
        <f>MROUND('1RM'!$C$4*C42,5)</f>
        <v>200</v>
      </c>
      <c r="G42" s="95"/>
      <c r="H42" s="77"/>
      <c r="I42" s="78"/>
      <c r="J42" s="79">
        <f t="shared" si="10"/>
        <v>4</v>
      </c>
      <c r="K42" s="79">
        <f t="shared" si="11"/>
        <v>800</v>
      </c>
      <c r="L42" s="77"/>
      <c r="M42" s="80"/>
      <c r="N42" s="81"/>
      <c r="O42" s="81"/>
      <c r="P42" s="81"/>
      <c r="Q42" s="81"/>
      <c r="R42" s="81"/>
      <c r="S42" s="82"/>
      <c r="T42" s="81"/>
      <c r="U42" s="81"/>
      <c r="V42" s="81"/>
      <c r="W42" s="83"/>
      <c r="X42" s="81"/>
      <c r="Y42" s="81"/>
      <c r="Z42" s="81"/>
      <c r="AA42" s="81"/>
      <c r="AB42" s="81"/>
    </row>
    <row r="43" spans="1:28" ht="13.2">
      <c r="A43" s="70"/>
      <c r="B43" s="104"/>
      <c r="C43" s="105">
        <v>0.7</v>
      </c>
      <c r="D43" s="106">
        <v>3</v>
      </c>
      <c r="E43" s="94">
        <v>2</v>
      </c>
      <c r="F43" s="107">
        <f>MROUND('1RM'!$C$4*C43,5)</f>
        <v>185</v>
      </c>
      <c r="G43" s="95"/>
      <c r="H43" s="77"/>
      <c r="I43" s="78"/>
      <c r="J43" s="79">
        <f t="shared" si="10"/>
        <v>6</v>
      </c>
      <c r="K43" s="79">
        <f t="shared" si="11"/>
        <v>1110</v>
      </c>
      <c r="L43" s="77"/>
      <c r="M43" s="80"/>
      <c r="N43" s="81"/>
      <c r="O43" s="81"/>
      <c r="P43" s="81"/>
      <c r="Q43" s="81"/>
      <c r="R43" s="81"/>
      <c r="S43" s="82"/>
      <c r="T43" s="81"/>
      <c r="U43" s="81"/>
      <c r="V43" s="81"/>
      <c r="W43" s="83"/>
      <c r="X43" s="81"/>
      <c r="Y43" s="81"/>
      <c r="Z43" s="81"/>
      <c r="AA43" s="81"/>
      <c r="AB43" s="81"/>
    </row>
    <row r="44" spans="1:28" ht="13.2">
      <c r="A44" s="70"/>
      <c r="B44" s="104"/>
      <c r="C44" s="105">
        <v>0.65</v>
      </c>
      <c r="D44" s="106">
        <v>4</v>
      </c>
      <c r="E44" s="94">
        <v>1</v>
      </c>
      <c r="F44" s="107">
        <f>MROUND('1RM'!$C$4*C44,5)</f>
        <v>170</v>
      </c>
      <c r="G44" s="95"/>
      <c r="H44" s="77"/>
      <c r="I44" s="78"/>
      <c r="J44" s="79">
        <f t="shared" si="10"/>
        <v>4</v>
      </c>
      <c r="K44" s="79">
        <f t="shared" si="11"/>
        <v>680</v>
      </c>
      <c r="L44" s="77"/>
      <c r="M44" s="80"/>
      <c r="N44" s="81"/>
      <c r="O44" s="81"/>
      <c r="P44" s="81"/>
      <c r="Q44" s="81"/>
      <c r="R44" s="81"/>
      <c r="S44" s="82"/>
      <c r="T44" s="81"/>
      <c r="U44" s="81"/>
      <c r="V44" s="81"/>
      <c r="W44" s="83"/>
      <c r="X44" s="81"/>
      <c r="Y44" s="81"/>
      <c r="Z44" s="81"/>
      <c r="AA44" s="81"/>
      <c r="AB44" s="81"/>
    </row>
    <row r="45" spans="1:28" ht="13.2">
      <c r="A45" s="70"/>
      <c r="B45" s="104"/>
      <c r="C45" s="105">
        <v>0.6</v>
      </c>
      <c r="D45" s="106">
        <v>6</v>
      </c>
      <c r="E45" s="94">
        <v>1</v>
      </c>
      <c r="F45" s="107">
        <f>MROUND('1RM'!$C$4*C45,5)</f>
        <v>160</v>
      </c>
      <c r="G45" s="95"/>
      <c r="H45" s="77"/>
      <c r="I45" s="78"/>
      <c r="J45" s="79">
        <f t="shared" si="10"/>
        <v>6</v>
      </c>
      <c r="K45" s="79">
        <f t="shared" si="11"/>
        <v>960</v>
      </c>
      <c r="L45" s="77"/>
      <c r="M45" s="80"/>
      <c r="N45" s="81"/>
      <c r="O45" s="81"/>
      <c r="P45" s="81"/>
      <c r="Q45" s="81"/>
      <c r="R45" s="81"/>
      <c r="S45" s="82"/>
      <c r="T45" s="81"/>
      <c r="U45" s="81"/>
      <c r="V45" s="81"/>
      <c r="W45" s="83"/>
      <c r="X45" s="81"/>
      <c r="Y45" s="81"/>
      <c r="Z45" s="81"/>
      <c r="AA45" s="81"/>
      <c r="AB45" s="81"/>
    </row>
    <row r="46" spans="1:28" ht="13.2">
      <c r="A46" s="70"/>
      <c r="B46" s="104"/>
      <c r="C46" s="105">
        <v>0.55000000000000004</v>
      </c>
      <c r="D46" s="106">
        <v>8</v>
      </c>
      <c r="E46" s="94">
        <v>1</v>
      </c>
      <c r="F46" s="107">
        <f>MROUND('1RM'!$C$4*C46,5)</f>
        <v>145</v>
      </c>
      <c r="G46" s="95"/>
      <c r="H46" s="77"/>
      <c r="I46" s="78"/>
      <c r="J46" s="79">
        <f t="shared" si="10"/>
        <v>8</v>
      </c>
      <c r="K46" s="79">
        <f t="shared" si="11"/>
        <v>1160</v>
      </c>
      <c r="L46" s="77"/>
      <c r="M46" s="80"/>
      <c r="N46" s="81"/>
      <c r="O46" s="81"/>
      <c r="P46" s="81"/>
      <c r="Q46" s="81"/>
      <c r="R46" s="81"/>
      <c r="S46" s="82"/>
      <c r="T46" s="81"/>
      <c r="U46" s="81"/>
      <c r="V46" s="81"/>
      <c r="W46" s="83"/>
      <c r="X46" s="81"/>
      <c r="Y46" s="81"/>
      <c r="Z46" s="81"/>
      <c r="AA46" s="81"/>
      <c r="AB46" s="81"/>
    </row>
    <row r="47" spans="1:28" ht="13.2">
      <c r="A47" s="70"/>
      <c r="B47" s="108"/>
      <c r="C47" s="109">
        <v>0.5</v>
      </c>
      <c r="D47" s="116">
        <v>10</v>
      </c>
      <c r="E47" s="110">
        <v>1</v>
      </c>
      <c r="F47" s="111">
        <f>MROUND('1RM'!$C$4*C47,5)</f>
        <v>135</v>
      </c>
      <c r="G47" s="95"/>
      <c r="H47" s="77"/>
      <c r="I47" s="78"/>
      <c r="J47" s="79">
        <f t="shared" si="10"/>
        <v>10</v>
      </c>
      <c r="K47" s="79">
        <f t="shared" si="11"/>
        <v>1350</v>
      </c>
      <c r="L47" s="77"/>
      <c r="M47" s="80"/>
      <c r="N47" s="81"/>
      <c r="O47" s="81"/>
      <c r="P47" s="81"/>
      <c r="Q47" s="81"/>
      <c r="R47" s="81"/>
      <c r="S47" s="82"/>
      <c r="T47" s="81"/>
      <c r="U47" s="81"/>
      <c r="V47" s="81"/>
      <c r="W47" s="83"/>
      <c r="X47" s="81"/>
      <c r="Y47" s="81"/>
      <c r="Z47" s="81"/>
      <c r="AA47" s="81"/>
      <c r="AB47" s="81"/>
    </row>
    <row r="48" spans="1:28" ht="13.2">
      <c r="A48" s="70">
        <v>2</v>
      </c>
      <c r="B48" s="230" t="s">
        <v>60</v>
      </c>
      <c r="C48" s="105"/>
      <c r="D48" s="106">
        <v>10</v>
      </c>
      <c r="E48" s="94">
        <v>5</v>
      </c>
      <c r="F48" s="107"/>
      <c r="G48" s="95"/>
      <c r="H48" s="77"/>
      <c r="I48" s="78"/>
      <c r="J48" s="79"/>
      <c r="K48" s="79"/>
      <c r="L48" s="77"/>
      <c r="M48" s="80"/>
      <c r="N48" s="70"/>
      <c r="O48" s="70"/>
      <c r="P48" s="70"/>
      <c r="Q48" s="70"/>
      <c r="R48" s="70"/>
      <c r="S48" s="117"/>
      <c r="T48" s="70"/>
      <c r="U48" s="70"/>
      <c r="V48" s="70"/>
      <c r="W48" s="80"/>
      <c r="X48" s="70"/>
      <c r="Y48" s="70"/>
      <c r="Z48" s="70"/>
      <c r="AA48" s="70"/>
      <c r="AB48" s="70"/>
    </row>
    <row r="49" spans="1:28" ht="13.2">
      <c r="A49" s="70">
        <v>3</v>
      </c>
      <c r="B49" s="229" t="s">
        <v>45</v>
      </c>
      <c r="C49" s="101">
        <v>0.5</v>
      </c>
      <c r="D49" s="118">
        <v>5</v>
      </c>
      <c r="E49" s="102">
        <v>1</v>
      </c>
      <c r="F49" s="103">
        <f>MROUND('1RM'!$C$3*C49,5)</f>
        <v>200</v>
      </c>
      <c r="G49" s="95"/>
      <c r="H49" s="77">
        <f t="shared" ref="H49:H52" si="12">D49*E49</f>
        <v>5</v>
      </c>
      <c r="I49" s="78">
        <f t="shared" ref="I49:I52" si="13">F49*H49</f>
        <v>1000</v>
      </c>
      <c r="J49" s="79"/>
      <c r="K49" s="79"/>
      <c r="L49" s="77"/>
      <c r="M49" s="80"/>
      <c r="N49" s="79">
        <f>H49</f>
        <v>5</v>
      </c>
      <c r="O49" s="79">
        <f>H50</f>
        <v>8</v>
      </c>
      <c r="P49" s="79">
        <f>H51+H52</f>
        <v>21</v>
      </c>
      <c r="Q49" s="81">
        <v>0</v>
      </c>
      <c r="R49" s="81">
        <v>0</v>
      </c>
      <c r="S49" s="82"/>
      <c r="T49" s="81"/>
      <c r="U49" s="81"/>
      <c r="V49" s="81"/>
      <c r="W49" s="83"/>
      <c r="X49" s="81"/>
      <c r="Y49" s="81"/>
      <c r="Z49" s="81"/>
      <c r="AA49" s="81"/>
      <c r="AB49" s="81"/>
    </row>
    <row r="50" spans="1:28" ht="13.2">
      <c r="A50" s="70"/>
      <c r="B50" s="104"/>
      <c r="C50" s="105">
        <v>0.6</v>
      </c>
      <c r="D50" s="106">
        <v>4</v>
      </c>
      <c r="E50" s="94">
        <v>2</v>
      </c>
      <c r="F50" s="107">
        <f>MROUND('1RM'!$C$3*C50,5)</f>
        <v>240</v>
      </c>
      <c r="G50" s="95"/>
      <c r="H50" s="77">
        <f t="shared" si="12"/>
        <v>8</v>
      </c>
      <c r="I50" s="78">
        <f t="shared" si="13"/>
        <v>1920</v>
      </c>
      <c r="J50" s="79"/>
      <c r="K50" s="79"/>
      <c r="L50" s="77"/>
      <c r="M50" s="80"/>
      <c r="N50" s="81"/>
      <c r="O50" s="81"/>
      <c r="P50" s="81"/>
      <c r="Q50" s="81"/>
      <c r="R50" s="81"/>
      <c r="S50" s="82"/>
      <c r="T50" s="81"/>
      <c r="U50" s="81"/>
      <c r="V50" s="81"/>
      <c r="W50" s="83"/>
      <c r="X50" s="81"/>
      <c r="Y50" s="81"/>
      <c r="Z50" s="81"/>
      <c r="AA50" s="81"/>
      <c r="AB50" s="81"/>
    </row>
    <row r="51" spans="1:28" ht="13.2">
      <c r="A51" s="70"/>
      <c r="B51" s="104"/>
      <c r="C51" s="105">
        <v>0.7</v>
      </c>
      <c r="D51" s="106">
        <v>3</v>
      </c>
      <c r="E51" s="94">
        <v>2</v>
      </c>
      <c r="F51" s="107">
        <f>MROUND('1RM'!$C$3*C51,5)</f>
        <v>280</v>
      </c>
      <c r="G51" s="95"/>
      <c r="H51" s="77">
        <f t="shared" si="12"/>
        <v>6</v>
      </c>
      <c r="I51" s="78">
        <f t="shared" si="13"/>
        <v>1680</v>
      </c>
      <c r="J51" s="79"/>
      <c r="K51" s="79"/>
      <c r="L51" s="77"/>
      <c r="M51" s="80"/>
      <c r="N51" s="81"/>
      <c r="O51" s="81"/>
      <c r="P51" s="81"/>
      <c r="Q51" s="81"/>
      <c r="R51" s="81"/>
      <c r="S51" s="82"/>
      <c r="T51" s="81"/>
      <c r="U51" s="81"/>
      <c r="V51" s="81"/>
      <c r="W51" s="83"/>
      <c r="X51" s="81"/>
      <c r="Y51" s="81"/>
      <c r="Z51" s="81"/>
      <c r="AA51" s="81"/>
      <c r="AB51" s="81"/>
    </row>
    <row r="52" spans="1:28" ht="13.2">
      <c r="A52" s="70"/>
      <c r="B52" s="108"/>
      <c r="C52" s="109">
        <v>0.75</v>
      </c>
      <c r="D52" s="116">
        <v>3</v>
      </c>
      <c r="E52" s="110">
        <v>5</v>
      </c>
      <c r="F52" s="111">
        <f>MROUND('1RM'!$C$3*C52,5)</f>
        <v>300</v>
      </c>
      <c r="G52" s="95"/>
      <c r="H52" s="77">
        <f t="shared" si="12"/>
        <v>15</v>
      </c>
      <c r="I52" s="78">
        <f t="shared" si="13"/>
        <v>4500</v>
      </c>
      <c r="J52" s="79"/>
      <c r="K52" s="79"/>
      <c r="L52" s="77"/>
      <c r="M52" s="80"/>
      <c r="N52" s="81"/>
      <c r="O52" s="81"/>
      <c r="P52" s="81"/>
      <c r="Q52" s="81"/>
      <c r="R52" s="81"/>
      <c r="S52" s="82"/>
      <c r="T52" s="81"/>
      <c r="U52" s="81"/>
      <c r="V52" s="81"/>
      <c r="W52" s="83"/>
      <c r="X52" s="81"/>
      <c r="Y52" s="81"/>
      <c r="Z52" s="81"/>
      <c r="AA52" s="81"/>
      <c r="AB52" s="81"/>
    </row>
    <row r="53" spans="1:28" ht="13.2">
      <c r="A53" s="70">
        <v>4</v>
      </c>
      <c r="B53" s="230" t="s">
        <v>62</v>
      </c>
      <c r="C53" s="105"/>
      <c r="D53" s="94">
        <v>10</v>
      </c>
      <c r="E53" s="94">
        <v>5</v>
      </c>
      <c r="F53" s="107"/>
      <c r="G53" s="95"/>
      <c r="H53" s="77"/>
      <c r="I53" s="78"/>
      <c r="J53" s="79"/>
      <c r="K53" s="79"/>
      <c r="L53" s="77"/>
      <c r="M53" s="80"/>
      <c r="N53" s="81"/>
      <c r="O53" s="81"/>
      <c r="P53" s="81"/>
      <c r="Q53" s="81"/>
      <c r="R53" s="81"/>
      <c r="S53" s="82"/>
      <c r="T53" s="81"/>
      <c r="U53" s="81"/>
      <c r="V53" s="81"/>
      <c r="W53" s="83"/>
      <c r="X53" s="81"/>
      <c r="Y53" s="81"/>
      <c r="Z53" s="81"/>
      <c r="AA53" s="81"/>
      <c r="AB53" s="81"/>
    </row>
    <row r="54" spans="1:28" ht="13.2">
      <c r="A54" s="70">
        <v>5</v>
      </c>
      <c r="B54" s="231" t="s">
        <v>53</v>
      </c>
      <c r="C54" s="109"/>
      <c r="D54" s="116">
        <v>5</v>
      </c>
      <c r="E54" s="110">
        <v>5</v>
      </c>
      <c r="F54" s="111"/>
      <c r="G54" s="95"/>
      <c r="H54" s="77"/>
      <c r="I54" s="78"/>
      <c r="J54" s="79"/>
      <c r="K54" s="79"/>
      <c r="L54" s="77"/>
      <c r="M54" s="80"/>
      <c r="N54" s="81"/>
      <c r="O54" s="81"/>
      <c r="P54" s="81"/>
      <c r="Q54" s="81"/>
      <c r="R54" s="81"/>
      <c r="S54" s="82"/>
      <c r="T54" s="81"/>
      <c r="U54" s="81"/>
      <c r="V54" s="81"/>
      <c r="W54" s="83"/>
      <c r="X54" s="81"/>
      <c r="Y54" s="81"/>
      <c r="Z54" s="81"/>
      <c r="AA54" s="81"/>
      <c r="AB54" s="81"/>
    </row>
    <row r="55" spans="1:28" ht="13.2">
      <c r="A55" s="70"/>
      <c r="B55" s="119"/>
      <c r="C55" s="120"/>
      <c r="D55" s="121"/>
      <c r="E55" s="121"/>
      <c r="F55" s="121"/>
      <c r="G55" s="100"/>
      <c r="H55" s="77"/>
      <c r="I55" s="78"/>
      <c r="J55" s="79"/>
      <c r="K55" s="79"/>
      <c r="L55" s="77"/>
      <c r="M55" s="80"/>
      <c r="N55" s="81"/>
      <c r="O55" s="81"/>
      <c r="P55" s="81"/>
      <c r="Q55" s="81"/>
      <c r="R55" s="81"/>
      <c r="S55" s="82"/>
      <c r="T55" s="81"/>
      <c r="U55" s="81"/>
      <c r="V55" s="81"/>
      <c r="W55" s="83"/>
      <c r="X55" s="81"/>
      <c r="Y55" s="81"/>
      <c r="Z55" s="81"/>
      <c r="AA55" s="81"/>
      <c r="AB55" s="81"/>
    </row>
    <row r="56" spans="1:28" ht="13.2">
      <c r="A56" s="70"/>
      <c r="B56" s="225" t="s">
        <v>45</v>
      </c>
      <c r="C56" s="85"/>
      <c r="D56" s="86">
        <f>SUM(H9:H55)</f>
        <v>74</v>
      </c>
      <c r="E56" s="86"/>
      <c r="F56" s="86">
        <f>SUM(I9:I55)</f>
        <v>19500</v>
      </c>
      <c r="G56" s="100"/>
      <c r="H56" s="77"/>
      <c r="I56" s="78"/>
      <c r="J56" s="79"/>
      <c r="K56" s="79"/>
      <c r="L56" s="77"/>
      <c r="M56" s="80"/>
      <c r="N56" s="81"/>
      <c r="O56" s="81"/>
      <c r="P56" s="81"/>
      <c r="Q56" s="81"/>
      <c r="R56" s="81"/>
      <c r="S56" s="82"/>
      <c r="T56" s="81"/>
      <c r="U56" s="81"/>
      <c r="V56" s="81"/>
      <c r="W56" s="83"/>
      <c r="X56" s="81"/>
      <c r="Y56" s="81"/>
      <c r="Z56" s="81"/>
      <c r="AA56" s="81"/>
      <c r="AB56" s="81"/>
    </row>
    <row r="57" spans="1:28" ht="13.2">
      <c r="A57" s="70"/>
      <c r="B57" s="225" t="s">
        <v>47</v>
      </c>
      <c r="C57" s="85"/>
      <c r="D57" s="86">
        <f>SUM(J9:J55)</f>
        <v>142</v>
      </c>
      <c r="E57" s="86"/>
      <c r="F57" s="86">
        <f>SUM(K9:K55)</f>
        <v>23340</v>
      </c>
      <c r="G57" s="100"/>
      <c r="H57" s="77"/>
      <c r="I57" s="78"/>
      <c r="J57" s="79"/>
      <c r="K57" s="79"/>
      <c r="L57" s="77"/>
      <c r="M57" s="80"/>
      <c r="N57" s="81"/>
      <c r="O57" s="81"/>
      <c r="P57" s="81"/>
      <c r="Q57" s="81"/>
      <c r="R57" s="81"/>
      <c r="S57" s="82"/>
      <c r="T57" s="81"/>
      <c r="U57" s="81"/>
      <c r="V57" s="81"/>
      <c r="W57" s="83"/>
      <c r="X57" s="81"/>
      <c r="Y57" s="81"/>
      <c r="Z57" s="81"/>
      <c r="AA57" s="81"/>
      <c r="AB57" s="81"/>
    </row>
    <row r="58" spans="1:28" ht="13.2">
      <c r="A58" s="70"/>
      <c r="B58" s="225" t="s">
        <v>48</v>
      </c>
      <c r="C58" s="85"/>
      <c r="D58" s="86">
        <f>SUM(L9:L55)</f>
        <v>70</v>
      </c>
      <c r="E58" s="86"/>
      <c r="F58" s="86">
        <f>SUM(M9:M55)</f>
        <v>21990</v>
      </c>
      <c r="G58" s="100"/>
      <c r="H58" s="77"/>
      <c r="I58" s="78"/>
      <c r="J58" s="79"/>
      <c r="K58" s="79"/>
      <c r="L58" s="77"/>
      <c r="M58" s="80"/>
      <c r="N58" s="81"/>
      <c r="O58" s="81"/>
      <c r="P58" s="81"/>
      <c r="Q58" s="81"/>
      <c r="R58" s="81"/>
      <c r="S58" s="82"/>
      <c r="T58" s="81"/>
      <c r="U58" s="81"/>
      <c r="V58" s="81"/>
      <c r="W58" s="83"/>
      <c r="X58" s="81"/>
      <c r="Y58" s="81"/>
      <c r="Z58" s="81"/>
      <c r="AA58" s="81"/>
      <c r="AB58" s="81"/>
    </row>
    <row r="59" spans="1:28" ht="13.2">
      <c r="A59" s="70"/>
      <c r="B59" s="84" t="s">
        <v>4</v>
      </c>
      <c r="C59" s="85"/>
      <c r="D59" s="86">
        <f>SUM(D56:D58)</f>
        <v>286</v>
      </c>
      <c r="E59" s="86"/>
      <c r="F59" s="86">
        <f>SUM(F56:F58)</f>
        <v>64830</v>
      </c>
      <c r="G59" s="100"/>
      <c r="H59" s="77"/>
      <c r="I59" s="78"/>
      <c r="J59" s="79"/>
      <c r="K59" s="79"/>
      <c r="L59" s="77"/>
      <c r="M59" s="80"/>
      <c r="N59" s="81"/>
      <c r="O59" s="81"/>
      <c r="P59" s="81"/>
      <c r="Q59" s="81"/>
      <c r="R59" s="81"/>
      <c r="S59" s="82"/>
      <c r="T59" s="81"/>
      <c r="U59" s="81"/>
      <c r="V59" s="81"/>
      <c r="W59" s="83"/>
      <c r="X59" s="81"/>
      <c r="Y59" s="81"/>
      <c r="Z59" s="81"/>
      <c r="AA59" s="81"/>
      <c r="AB59" s="81"/>
    </row>
    <row r="60" spans="1:28" ht="30" customHeight="1">
      <c r="A60" s="88"/>
      <c r="B60" s="92"/>
      <c r="C60" s="122"/>
      <c r="D60" s="123"/>
      <c r="E60" s="123"/>
      <c r="F60" s="123"/>
      <c r="G60" s="124"/>
      <c r="H60" s="77">
        <f t="shared" ref="H60:M60" si="14">SUM(H9:H55)</f>
        <v>74</v>
      </c>
      <c r="I60" s="78">
        <f t="shared" si="14"/>
        <v>19500</v>
      </c>
      <c r="J60" s="79">
        <f t="shared" si="14"/>
        <v>142</v>
      </c>
      <c r="K60" s="79">
        <f t="shared" si="14"/>
        <v>23340</v>
      </c>
      <c r="L60" s="77">
        <f t="shared" si="14"/>
        <v>70</v>
      </c>
      <c r="M60" s="78">
        <f t="shared" si="14"/>
        <v>21990</v>
      </c>
      <c r="N60" s="79">
        <f t="shared" ref="N60:R60" si="15">SUM(N13:N55)</f>
        <v>10</v>
      </c>
      <c r="O60" s="79">
        <f t="shared" si="15"/>
        <v>18</v>
      </c>
      <c r="P60" s="79">
        <f t="shared" si="15"/>
        <v>46</v>
      </c>
      <c r="Q60" s="70">
        <f t="shared" si="15"/>
        <v>0</v>
      </c>
      <c r="R60" s="79">
        <f t="shared" si="15"/>
        <v>0</v>
      </c>
      <c r="S60" s="77">
        <f t="shared" ref="S60:W60" si="16">SUM(S9:S55)</f>
        <v>42</v>
      </c>
      <c r="T60" s="79">
        <f t="shared" si="16"/>
        <v>39</v>
      </c>
      <c r="U60" s="79">
        <f t="shared" si="16"/>
        <v>61</v>
      </c>
      <c r="V60" s="70">
        <f t="shared" si="16"/>
        <v>0</v>
      </c>
      <c r="W60" s="80">
        <f t="shared" si="16"/>
        <v>0</v>
      </c>
      <c r="X60" s="79">
        <f t="shared" ref="X60:AB60" si="17">SUM(X23:X55)</f>
        <v>10</v>
      </c>
      <c r="Y60" s="79">
        <f t="shared" si="17"/>
        <v>20</v>
      </c>
      <c r="Z60" s="79">
        <f t="shared" si="17"/>
        <v>28</v>
      </c>
      <c r="AA60" s="70">
        <f t="shared" si="17"/>
        <v>12</v>
      </c>
      <c r="AB60" s="70">
        <f t="shared" si="17"/>
        <v>0</v>
      </c>
    </row>
    <row r="61" spans="1:28" ht="60" customHeight="1">
      <c r="A61" s="93"/>
      <c r="B61" s="226" t="s">
        <v>63</v>
      </c>
      <c r="C61" s="105"/>
      <c r="D61" s="94"/>
      <c r="E61" s="94"/>
      <c r="F61" s="94"/>
      <c r="G61" s="95"/>
      <c r="H61" s="77"/>
      <c r="I61" s="78"/>
      <c r="J61" s="79"/>
      <c r="K61" s="79"/>
      <c r="L61" s="77"/>
      <c r="M61" s="80"/>
      <c r="N61" s="81"/>
      <c r="O61" s="81"/>
      <c r="P61" s="81"/>
      <c r="Q61" s="81"/>
      <c r="R61" s="81"/>
      <c r="S61" s="82"/>
      <c r="T61" s="81"/>
      <c r="U61" s="81"/>
      <c r="V61" s="81"/>
      <c r="W61" s="83"/>
      <c r="X61" s="81"/>
      <c r="Y61" s="81"/>
      <c r="Z61" s="81"/>
      <c r="AA61" s="81"/>
      <c r="AB61" s="81"/>
    </row>
    <row r="62" spans="1:28" ht="13.2">
      <c r="A62" s="70"/>
      <c r="B62" s="232" t="s">
        <v>51</v>
      </c>
      <c r="C62" s="114" t="s">
        <v>10</v>
      </c>
      <c r="D62" s="73" t="s">
        <v>34</v>
      </c>
      <c r="E62" s="73" t="s">
        <v>35</v>
      </c>
      <c r="F62" s="115" t="s">
        <v>36</v>
      </c>
      <c r="G62" s="100"/>
      <c r="H62" s="77"/>
      <c r="I62" s="78"/>
      <c r="J62" s="79"/>
      <c r="K62" s="79"/>
      <c r="L62" s="77"/>
      <c r="M62" s="80"/>
      <c r="N62" s="81" t="s">
        <v>9</v>
      </c>
      <c r="O62" s="81" t="s">
        <v>8</v>
      </c>
      <c r="P62" s="81" t="s">
        <v>7</v>
      </c>
      <c r="Q62" s="81" t="s">
        <v>6</v>
      </c>
      <c r="R62" s="81" t="s">
        <v>5</v>
      </c>
      <c r="S62" s="82" t="s">
        <v>9</v>
      </c>
      <c r="T62" s="81" t="s">
        <v>8</v>
      </c>
      <c r="U62" s="81" t="s">
        <v>7</v>
      </c>
      <c r="V62" s="81" t="s">
        <v>6</v>
      </c>
      <c r="W62" s="83" t="s">
        <v>5</v>
      </c>
      <c r="X62" s="81" t="s">
        <v>9</v>
      </c>
      <c r="Y62" s="81" t="s">
        <v>8</v>
      </c>
      <c r="Z62" s="81" t="s">
        <v>7</v>
      </c>
      <c r="AA62" s="81" t="s">
        <v>6</v>
      </c>
      <c r="AB62" s="81" t="s">
        <v>5</v>
      </c>
    </row>
    <row r="63" spans="1:28" ht="13.2">
      <c r="A63" s="70">
        <v>1</v>
      </c>
      <c r="B63" s="229" t="s">
        <v>45</v>
      </c>
      <c r="C63" s="101">
        <v>0.5</v>
      </c>
      <c r="D63" s="118">
        <v>5</v>
      </c>
      <c r="E63" s="102">
        <v>1</v>
      </c>
      <c r="F63" s="103">
        <f>MROUND('1RM'!$C$3*C63,5)</f>
        <v>200</v>
      </c>
      <c r="G63" s="95"/>
      <c r="H63" s="77">
        <f t="shared" ref="H63:H66" si="18">D63*E63</f>
        <v>5</v>
      </c>
      <c r="I63" s="78">
        <f t="shared" ref="I63:I66" si="19">F63*H63</f>
        <v>1000</v>
      </c>
      <c r="J63" s="79"/>
      <c r="K63" s="79"/>
      <c r="L63" s="77"/>
      <c r="M63" s="80"/>
      <c r="N63" s="79">
        <f>H63</f>
        <v>5</v>
      </c>
      <c r="O63" s="79">
        <f>H64</f>
        <v>8</v>
      </c>
      <c r="P63" s="79">
        <f>H65</f>
        <v>6</v>
      </c>
      <c r="Q63" s="79">
        <f>H66</f>
        <v>10</v>
      </c>
      <c r="R63" s="81">
        <v>0</v>
      </c>
      <c r="S63" s="82"/>
      <c r="T63" s="81"/>
      <c r="U63" s="81"/>
      <c r="V63" s="81"/>
      <c r="W63" s="83"/>
      <c r="X63" s="81"/>
      <c r="Y63" s="81"/>
      <c r="Z63" s="81"/>
      <c r="AA63" s="81"/>
      <c r="AB63" s="81"/>
    </row>
    <row r="64" spans="1:28" ht="13.2">
      <c r="A64" s="70"/>
      <c r="B64" s="104"/>
      <c r="C64" s="105">
        <v>0.6</v>
      </c>
      <c r="D64" s="106">
        <v>4</v>
      </c>
      <c r="E64" s="94">
        <v>2</v>
      </c>
      <c r="F64" s="107">
        <f>MROUND('1RM'!$C$3*C64,5)</f>
        <v>240</v>
      </c>
      <c r="G64" s="95"/>
      <c r="H64" s="77">
        <f t="shared" si="18"/>
        <v>8</v>
      </c>
      <c r="I64" s="78">
        <f t="shared" si="19"/>
        <v>1920</v>
      </c>
      <c r="J64" s="79"/>
      <c r="K64" s="79"/>
      <c r="L64" s="77"/>
      <c r="M64" s="80"/>
      <c r="N64" s="81"/>
      <c r="O64" s="81"/>
      <c r="P64" s="81"/>
      <c r="Q64" s="81"/>
      <c r="R64" s="81"/>
      <c r="S64" s="82"/>
      <c r="T64" s="81"/>
      <c r="U64" s="81"/>
      <c r="V64" s="81"/>
      <c r="W64" s="83"/>
      <c r="X64" s="81"/>
      <c r="Y64" s="81"/>
      <c r="Z64" s="81"/>
      <c r="AA64" s="81"/>
      <c r="AB64" s="81"/>
    </row>
    <row r="65" spans="1:28" ht="13.2">
      <c r="A65" s="70"/>
      <c r="B65" s="104"/>
      <c r="C65" s="105">
        <v>0.7</v>
      </c>
      <c r="D65" s="106">
        <v>3</v>
      </c>
      <c r="E65" s="94">
        <v>2</v>
      </c>
      <c r="F65" s="107">
        <f>MROUND('1RM'!$C$3*C65,5)</f>
        <v>280</v>
      </c>
      <c r="G65" s="95"/>
      <c r="H65" s="77">
        <f t="shared" si="18"/>
        <v>6</v>
      </c>
      <c r="I65" s="78">
        <f t="shared" si="19"/>
        <v>1680</v>
      </c>
      <c r="J65" s="79"/>
      <c r="K65" s="79"/>
      <c r="L65" s="77"/>
      <c r="M65" s="80"/>
      <c r="N65" s="81"/>
      <c r="O65" s="81"/>
      <c r="P65" s="81"/>
      <c r="Q65" s="81"/>
      <c r="R65" s="81"/>
      <c r="S65" s="82"/>
      <c r="T65" s="81"/>
      <c r="U65" s="81"/>
      <c r="V65" s="81"/>
      <c r="W65" s="83"/>
      <c r="X65" s="81"/>
      <c r="Y65" s="81"/>
      <c r="Z65" s="81"/>
      <c r="AA65" s="81"/>
      <c r="AB65" s="81"/>
    </row>
    <row r="66" spans="1:28" ht="13.2">
      <c r="A66" s="70"/>
      <c r="B66" s="108"/>
      <c r="C66" s="109">
        <v>0.8</v>
      </c>
      <c r="D66" s="116">
        <v>2</v>
      </c>
      <c r="E66" s="110">
        <v>5</v>
      </c>
      <c r="F66" s="111">
        <f>MROUND('1RM'!$C$3*C66,5)</f>
        <v>320</v>
      </c>
      <c r="G66" s="95"/>
      <c r="H66" s="77">
        <f t="shared" si="18"/>
        <v>10</v>
      </c>
      <c r="I66" s="78">
        <f t="shared" si="19"/>
        <v>3200</v>
      </c>
      <c r="J66" s="79"/>
      <c r="K66" s="79"/>
      <c r="L66" s="77"/>
      <c r="M66" s="80"/>
      <c r="N66" s="81"/>
      <c r="O66" s="81"/>
      <c r="P66" s="81"/>
      <c r="Q66" s="81"/>
      <c r="R66" s="81"/>
      <c r="S66" s="82"/>
      <c r="T66" s="81"/>
      <c r="U66" s="81"/>
      <c r="V66" s="81"/>
      <c r="W66" s="83"/>
      <c r="X66" s="81"/>
      <c r="Y66" s="81"/>
      <c r="Z66" s="81"/>
      <c r="AA66" s="81"/>
      <c r="AB66" s="81"/>
    </row>
    <row r="67" spans="1:28" ht="13.2">
      <c r="A67" s="70">
        <v>2</v>
      </c>
      <c r="B67" s="229" t="s">
        <v>47</v>
      </c>
      <c r="C67" s="101">
        <v>0.5</v>
      </c>
      <c r="D67" s="118">
        <v>5</v>
      </c>
      <c r="E67" s="102">
        <v>1</v>
      </c>
      <c r="F67" s="103">
        <f>MROUND('1RM'!$C$4*C67,5)</f>
        <v>135</v>
      </c>
      <c r="G67" s="95"/>
      <c r="H67" s="77"/>
      <c r="I67" s="78"/>
      <c r="J67" s="79">
        <f t="shared" ref="J67:J70" si="20">D67*E67</f>
        <v>5</v>
      </c>
      <c r="K67" s="79">
        <f t="shared" ref="K67:K70" si="21">F67*J67</f>
        <v>675</v>
      </c>
      <c r="L67" s="77"/>
      <c r="M67" s="80"/>
      <c r="N67" s="81"/>
      <c r="O67" s="81"/>
      <c r="P67" s="81"/>
      <c r="Q67" s="81"/>
      <c r="R67" s="81"/>
      <c r="S67" s="77">
        <f>J67</f>
        <v>5</v>
      </c>
      <c r="T67" s="79">
        <f>J68</f>
        <v>4</v>
      </c>
      <c r="U67" s="79">
        <f>J69</f>
        <v>6</v>
      </c>
      <c r="V67" s="79">
        <f>J70</f>
        <v>12</v>
      </c>
      <c r="W67" s="83">
        <v>0</v>
      </c>
      <c r="X67" s="81"/>
      <c r="Y67" s="81"/>
      <c r="Z67" s="81"/>
      <c r="AA67" s="81"/>
      <c r="AB67" s="81"/>
    </row>
    <row r="68" spans="1:28" ht="13.2">
      <c r="A68" s="70"/>
      <c r="B68" s="104"/>
      <c r="C68" s="105">
        <v>0.6</v>
      </c>
      <c r="D68" s="106">
        <v>4</v>
      </c>
      <c r="E68" s="94">
        <v>1</v>
      </c>
      <c r="F68" s="107">
        <f>MROUND('1RM'!$C$4*C68,5)</f>
        <v>160</v>
      </c>
      <c r="G68" s="95"/>
      <c r="H68" s="77"/>
      <c r="I68" s="78"/>
      <c r="J68" s="79">
        <f t="shared" si="20"/>
        <v>4</v>
      </c>
      <c r="K68" s="79">
        <f t="shared" si="21"/>
        <v>640</v>
      </c>
      <c r="L68" s="77"/>
      <c r="M68" s="80"/>
      <c r="N68" s="81"/>
      <c r="O68" s="81"/>
      <c r="P68" s="81"/>
      <c r="Q68" s="81"/>
      <c r="R68" s="81"/>
      <c r="S68" s="82"/>
      <c r="T68" s="81"/>
      <c r="U68" s="81"/>
      <c r="V68" s="81"/>
      <c r="W68" s="83"/>
      <c r="X68" s="81"/>
      <c r="Y68" s="81"/>
      <c r="Z68" s="81"/>
      <c r="AA68" s="81"/>
      <c r="AB68" s="81"/>
    </row>
    <row r="69" spans="1:28" ht="13.2">
      <c r="A69" s="70"/>
      <c r="B69" s="104"/>
      <c r="C69" s="105">
        <v>0.7</v>
      </c>
      <c r="D69" s="106">
        <v>3</v>
      </c>
      <c r="E69" s="94">
        <v>2</v>
      </c>
      <c r="F69" s="107">
        <f>MROUND('1RM'!$C$4*C69,5)</f>
        <v>185</v>
      </c>
      <c r="G69" s="95"/>
      <c r="H69" s="77"/>
      <c r="I69" s="78"/>
      <c r="J69" s="79">
        <f t="shared" si="20"/>
        <v>6</v>
      </c>
      <c r="K69" s="79">
        <f t="shared" si="21"/>
        <v>1110</v>
      </c>
      <c r="L69" s="77"/>
      <c r="M69" s="80"/>
      <c r="N69" s="81"/>
      <c r="O69" s="81"/>
      <c r="P69" s="81"/>
      <c r="Q69" s="81"/>
      <c r="R69" s="81"/>
      <c r="S69" s="82"/>
      <c r="T69" s="81"/>
      <c r="U69" s="81"/>
      <c r="V69" s="81"/>
      <c r="W69" s="83"/>
      <c r="X69" s="81"/>
      <c r="Y69" s="81"/>
      <c r="Z69" s="81"/>
      <c r="AA69" s="81"/>
      <c r="AB69" s="81"/>
    </row>
    <row r="70" spans="1:28" ht="13.2">
      <c r="A70" s="70"/>
      <c r="B70" s="108"/>
      <c r="C70" s="109">
        <v>0.8</v>
      </c>
      <c r="D70" s="116">
        <v>2</v>
      </c>
      <c r="E70" s="110">
        <v>6</v>
      </c>
      <c r="F70" s="111">
        <f>MROUND('1RM'!$C$4*C70,5)</f>
        <v>210</v>
      </c>
      <c r="G70" s="95"/>
      <c r="H70" s="77"/>
      <c r="I70" s="78"/>
      <c r="J70" s="79">
        <f t="shared" si="20"/>
        <v>12</v>
      </c>
      <c r="K70" s="79">
        <f t="shared" si="21"/>
        <v>2520</v>
      </c>
      <c r="L70" s="77"/>
      <c r="M70" s="80"/>
      <c r="N70" s="81"/>
      <c r="O70" s="81"/>
      <c r="P70" s="81"/>
      <c r="Q70" s="81"/>
      <c r="R70" s="81"/>
      <c r="S70" s="82"/>
      <c r="T70" s="81"/>
      <c r="U70" s="81"/>
      <c r="V70" s="81"/>
      <c r="W70" s="83"/>
      <c r="X70" s="81"/>
      <c r="Y70" s="81"/>
      <c r="Z70" s="81"/>
      <c r="AA70" s="81"/>
      <c r="AB70" s="81"/>
    </row>
    <row r="71" spans="1:28" ht="13.2">
      <c r="A71" s="70">
        <v>3</v>
      </c>
      <c r="B71" s="230" t="s">
        <v>61</v>
      </c>
      <c r="C71" s="105"/>
      <c r="D71" s="94">
        <v>10</v>
      </c>
      <c r="E71" s="94">
        <v>5</v>
      </c>
      <c r="F71" s="107"/>
      <c r="G71" s="95"/>
      <c r="H71" s="77"/>
      <c r="I71" s="78"/>
      <c r="J71" s="79"/>
      <c r="K71" s="79"/>
      <c r="L71" s="77"/>
      <c r="M71" s="80"/>
      <c r="N71" s="81"/>
      <c r="O71" s="81"/>
      <c r="P71" s="81"/>
      <c r="Q71" s="81"/>
      <c r="R71" s="81"/>
      <c r="S71" s="82"/>
      <c r="T71" s="81"/>
      <c r="U71" s="81"/>
      <c r="V71" s="81"/>
      <c r="W71" s="83"/>
      <c r="X71" s="81"/>
      <c r="Y71" s="81"/>
      <c r="Z71" s="81"/>
      <c r="AA71" s="81"/>
      <c r="AB71" s="81"/>
    </row>
    <row r="72" spans="1:28" ht="13.2">
      <c r="A72" s="70">
        <v>4</v>
      </c>
      <c r="B72" s="230" t="s">
        <v>64</v>
      </c>
      <c r="C72" s="105"/>
      <c r="D72" s="94">
        <v>10</v>
      </c>
      <c r="E72" s="94">
        <v>5</v>
      </c>
      <c r="F72" s="107"/>
      <c r="G72" s="95"/>
      <c r="H72" s="77"/>
      <c r="I72" s="78"/>
      <c r="J72" s="79"/>
      <c r="K72" s="79"/>
      <c r="L72" s="77"/>
      <c r="M72" s="80"/>
      <c r="N72" s="81"/>
      <c r="O72" s="81"/>
      <c r="P72" s="81"/>
      <c r="Q72" s="81"/>
      <c r="R72" s="81"/>
      <c r="S72" s="82"/>
      <c r="T72" s="81"/>
      <c r="U72" s="81"/>
      <c r="V72" s="81"/>
      <c r="W72" s="83"/>
      <c r="X72" s="81"/>
      <c r="Y72" s="81"/>
      <c r="Z72" s="81"/>
      <c r="AA72" s="81"/>
      <c r="AB72" s="81"/>
    </row>
    <row r="73" spans="1:28" ht="13.2">
      <c r="A73" s="70">
        <v>5</v>
      </c>
      <c r="B73" s="229" t="s">
        <v>65</v>
      </c>
      <c r="C73" s="101">
        <v>0.55000000000000004</v>
      </c>
      <c r="D73" s="102">
        <v>3</v>
      </c>
      <c r="E73" s="102">
        <v>1</v>
      </c>
      <c r="F73" s="103">
        <f>MROUND('1RM'!$C$3*C73,5)</f>
        <v>220</v>
      </c>
      <c r="G73" s="95"/>
      <c r="H73" s="77">
        <f t="shared" ref="H73:H75" si="22">D73*E73</f>
        <v>3</v>
      </c>
      <c r="I73" s="78">
        <f t="shared" ref="I73:I75" si="23">F73*H73</f>
        <v>660</v>
      </c>
      <c r="J73" s="79"/>
      <c r="K73" s="79"/>
      <c r="L73" s="77"/>
      <c r="M73" s="80"/>
      <c r="N73" s="79">
        <f>H73</f>
        <v>3</v>
      </c>
      <c r="O73" s="79">
        <f>H74</f>
        <v>3</v>
      </c>
      <c r="P73" s="79">
        <f>H75</f>
        <v>12</v>
      </c>
      <c r="Q73" s="81">
        <v>0</v>
      </c>
      <c r="R73" s="81">
        <v>0</v>
      </c>
      <c r="S73" s="82"/>
      <c r="T73" s="81"/>
      <c r="U73" s="81"/>
      <c r="V73" s="81"/>
      <c r="W73" s="83"/>
      <c r="X73" s="81"/>
      <c r="Y73" s="81"/>
      <c r="Z73" s="81"/>
      <c r="AA73" s="81"/>
      <c r="AB73" s="81"/>
    </row>
    <row r="74" spans="1:28" ht="13.2">
      <c r="A74" s="70"/>
      <c r="B74" s="104"/>
      <c r="C74" s="105">
        <v>0.65</v>
      </c>
      <c r="D74" s="94">
        <v>3</v>
      </c>
      <c r="E74" s="94">
        <v>1</v>
      </c>
      <c r="F74" s="107">
        <f>MROUND('1RM'!$C$3*C74,5)</f>
        <v>260</v>
      </c>
      <c r="G74" s="95"/>
      <c r="H74" s="77">
        <f t="shared" si="22"/>
        <v>3</v>
      </c>
      <c r="I74" s="78">
        <f t="shared" si="23"/>
        <v>780</v>
      </c>
      <c r="J74" s="79"/>
      <c r="K74" s="79"/>
      <c r="L74" s="77"/>
      <c r="M74" s="80"/>
      <c r="N74" s="81"/>
      <c r="O74" s="81"/>
      <c r="P74" s="81"/>
      <c r="Q74" s="81"/>
      <c r="R74" s="81"/>
      <c r="S74" s="82"/>
      <c r="T74" s="81"/>
      <c r="U74" s="81"/>
      <c r="V74" s="81"/>
      <c r="W74" s="83"/>
      <c r="X74" s="81"/>
      <c r="Y74" s="81"/>
      <c r="Z74" s="81"/>
      <c r="AA74" s="81"/>
      <c r="AB74" s="81"/>
    </row>
    <row r="75" spans="1:28" ht="13.2">
      <c r="A75" s="70"/>
      <c r="B75" s="108"/>
      <c r="C75" s="109">
        <v>0.75</v>
      </c>
      <c r="D75" s="110">
        <v>3</v>
      </c>
      <c r="E75" s="110">
        <v>4</v>
      </c>
      <c r="F75" s="111">
        <f>MROUND('1RM'!$C$3*C75,5)</f>
        <v>300</v>
      </c>
      <c r="G75" s="95"/>
      <c r="H75" s="77">
        <f t="shared" si="22"/>
        <v>12</v>
      </c>
      <c r="I75" s="78">
        <f t="shared" si="23"/>
        <v>3600</v>
      </c>
      <c r="J75" s="79"/>
      <c r="K75" s="79"/>
      <c r="L75" s="77"/>
      <c r="M75" s="80"/>
      <c r="N75" s="81"/>
      <c r="O75" s="81"/>
      <c r="P75" s="81"/>
      <c r="Q75" s="81"/>
      <c r="R75" s="81"/>
      <c r="S75" s="82"/>
      <c r="T75" s="81"/>
      <c r="U75" s="81"/>
      <c r="V75" s="81"/>
      <c r="W75" s="83"/>
      <c r="X75" s="81"/>
      <c r="Y75" s="81"/>
      <c r="Z75" s="81"/>
      <c r="AA75" s="81"/>
      <c r="AB75" s="81"/>
    </row>
    <row r="76" spans="1:28" ht="13.2">
      <c r="A76" s="70">
        <v>6</v>
      </c>
      <c r="B76" s="231" t="s">
        <v>53</v>
      </c>
      <c r="C76" s="109"/>
      <c r="D76" s="116">
        <v>5</v>
      </c>
      <c r="E76" s="110">
        <v>5</v>
      </c>
      <c r="F76" s="111"/>
      <c r="G76" s="95"/>
      <c r="H76" s="77"/>
      <c r="I76" s="78"/>
      <c r="J76" s="79"/>
      <c r="K76" s="79"/>
      <c r="L76" s="77"/>
      <c r="M76" s="80"/>
      <c r="N76" s="81"/>
      <c r="O76" s="81"/>
      <c r="P76" s="81"/>
      <c r="Q76" s="81"/>
      <c r="R76" s="81"/>
      <c r="S76" s="82"/>
      <c r="T76" s="81"/>
      <c r="U76" s="81"/>
      <c r="V76" s="81"/>
      <c r="W76" s="83"/>
      <c r="X76" s="81"/>
      <c r="Y76" s="81"/>
      <c r="Z76" s="81"/>
      <c r="AA76" s="81"/>
      <c r="AB76" s="81"/>
    </row>
    <row r="77" spans="1:28" ht="13.2">
      <c r="A77" s="70"/>
      <c r="B77" s="113"/>
      <c r="C77" s="105"/>
      <c r="D77" s="94"/>
      <c r="E77" s="94"/>
      <c r="F77" s="94"/>
      <c r="G77" s="95"/>
      <c r="H77" s="77"/>
      <c r="I77" s="78"/>
      <c r="J77" s="79"/>
      <c r="K77" s="79"/>
      <c r="L77" s="77"/>
      <c r="M77" s="80"/>
      <c r="N77" s="81"/>
      <c r="O77" s="81"/>
      <c r="P77" s="81"/>
      <c r="Q77" s="81"/>
      <c r="R77" s="81"/>
      <c r="S77" s="82"/>
      <c r="T77" s="81"/>
      <c r="U77" s="81"/>
      <c r="V77" s="81"/>
      <c r="W77" s="83"/>
      <c r="X77" s="81"/>
      <c r="Y77" s="81"/>
      <c r="Z77" s="81"/>
      <c r="AA77" s="81"/>
      <c r="AB77" s="81"/>
    </row>
    <row r="78" spans="1:28" ht="13.2">
      <c r="A78" s="70"/>
      <c r="B78" s="232" t="s">
        <v>54</v>
      </c>
      <c r="C78" s="114" t="s">
        <v>10</v>
      </c>
      <c r="D78" s="73" t="s">
        <v>34</v>
      </c>
      <c r="E78" s="73" t="s">
        <v>35</v>
      </c>
      <c r="F78" s="115" t="s">
        <v>36</v>
      </c>
      <c r="G78" s="100"/>
      <c r="H78" s="77"/>
      <c r="I78" s="78"/>
      <c r="J78" s="79"/>
      <c r="K78" s="79"/>
      <c r="L78" s="77"/>
      <c r="M78" s="80"/>
      <c r="N78" s="81"/>
      <c r="O78" s="81"/>
      <c r="P78" s="81"/>
      <c r="Q78" s="81"/>
      <c r="R78" s="81"/>
      <c r="S78" s="82"/>
      <c r="T78" s="81"/>
      <c r="U78" s="81"/>
      <c r="V78" s="81"/>
      <c r="W78" s="83"/>
      <c r="X78" s="81"/>
      <c r="Y78" s="81"/>
      <c r="Z78" s="81"/>
      <c r="AA78" s="81"/>
      <c r="AB78" s="81"/>
    </row>
    <row r="79" spans="1:28" ht="13.2">
      <c r="A79" s="70">
        <v>1</v>
      </c>
      <c r="B79" s="229" t="s">
        <v>66</v>
      </c>
      <c r="C79" s="101">
        <v>0.5</v>
      </c>
      <c r="D79" s="118">
        <v>4</v>
      </c>
      <c r="E79" s="102">
        <v>1</v>
      </c>
      <c r="F79" s="103">
        <f>MROUND('1RM'!$C$5*C79,5)</f>
        <v>235</v>
      </c>
      <c r="G79" s="95"/>
      <c r="H79" s="77"/>
      <c r="I79" s="78"/>
      <c r="J79" s="79"/>
      <c r="K79" s="79"/>
      <c r="L79" s="77">
        <f t="shared" ref="L79:L81" si="24">D79*E79</f>
        <v>4</v>
      </c>
      <c r="M79" s="80">
        <f t="shared" ref="M79:M81" si="25">F79*L79</f>
        <v>940</v>
      </c>
      <c r="N79" s="81"/>
      <c r="O79" s="81"/>
      <c r="P79" s="81"/>
      <c r="Q79" s="81"/>
      <c r="R79" s="81"/>
      <c r="S79" s="82"/>
      <c r="T79" s="81"/>
      <c r="U79" s="81"/>
      <c r="V79" s="81"/>
      <c r="W79" s="83"/>
      <c r="X79" s="79">
        <f>L79</f>
        <v>4</v>
      </c>
      <c r="Y79" s="79">
        <f>L80</f>
        <v>8</v>
      </c>
      <c r="Z79" s="79">
        <f>L81</f>
        <v>16</v>
      </c>
      <c r="AA79" s="81">
        <v>0</v>
      </c>
      <c r="AB79" s="81">
        <v>0</v>
      </c>
    </row>
    <row r="80" spans="1:28" ht="13.2">
      <c r="A80" s="70"/>
      <c r="B80" s="104"/>
      <c r="C80" s="105">
        <v>0.6</v>
      </c>
      <c r="D80" s="106">
        <v>4</v>
      </c>
      <c r="E80" s="94">
        <v>2</v>
      </c>
      <c r="F80" s="107">
        <f>MROUND('1RM'!$C$5*C80,5)</f>
        <v>280</v>
      </c>
      <c r="G80" s="95"/>
      <c r="H80" s="77"/>
      <c r="I80" s="78"/>
      <c r="J80" s="79"/>
      <c r="K80" s="79"/>
      <c r="L80" s="77">
        <f t="shared" si="24"/>
        <v>8</v>
      </c>
      <c r="M80" s="80">
        <f t="shared" si="25"/>
        <v>2240</v>
      </c>
      <c r="N80" s="81"/>
      <c r="O80" s="81"/>
      <c r="P80" s="81"/>
      <c r="Q80" s="81"/>
      <c r="R80" s="81"/>
      <c r="S80" s="82"/>
      <c r="T80" s="81"/>
      <c r="U80" s="81"/>
      <c r="V80" s="81"/>
      <c r="W80" s="83"/>
      <c r="X80" s="81"/>
      <c r="Y80" s="81"/>
      <c r="Z80" s="81"/>
      <c r="AA80" s="81"/>
      <c r="AB80" s="81"/>
    </row>
    <row r="81" spans="1:28" ht="13.2">
      <c r="A81" s="70"/>
      <c r="B81" s="108"/>
      <c r="C81" s="109">
        <v>0.7</v>
      </c>
      <c r="D81" s="116">
        <v>4</v>
      </c>
      <c r="E81" s="110">
        <v>4</v>
      </c>
      <c r="F81" s="111">
        <f>MROUND('1RM'!$C$5*C81,5)</f>
        <v>330</v>
      </c>
      <c r="G81" s="95"/>
      <c r="H81" s="77"/>
      <c r="I81" s="78"/>
      <c r="J81" s="79"/>
      <c r="K81" s="79"/>
      <c r="L81" s="77">
        <f t="shared" si="24"/>
        <v>16</v>
      </c>
      <c r="M81" s="80">
        <f t="shared" si="25"/>
        <v>5280</v>
      </c>
      <c r="N81" s="81"/>
      <c r="O81" s="81"/>
      <c r="P81" s="81"/>
      <c r="Q81" s="81"/>
      <c r="R81" s="81"/>
      <c r="S81" s="82"/>
      <c r="T81" s="81"/>
      <c r="U81" s="81"/>
      <c r="V81" s="81"/>
      <c r="W81" s="83"/>
      <c r="X81" s="81"/>
      <c r="Y81" s="81"/>
      <c r="Z81" s="81"/>
      <c r="AA81" s="81"/>
      <c r="AB81" s="81"/>
    </row>
    <row r="82" spans="1:28" ht="13.2">
      <c r="A82" s="70">
        <v>2</v>
      </c>
      <c r="B82" s="229" t="s">
        <v>47</v>
      </c>
      <c r="C82" s="101">
        <v>0.5</v>
      </c>
      <c r="D82" s="118">
        <v>5</v>
      </c>
      <c r="E82" s="102">
        <v>1</v>
      </c>
      <c r="F82" s="103">
        <f>MROUND('1RM'!$C$4*C82,5)</f>
        <v>135</v>
      </c>
      <c r="G82" s="95"/>
      <c r="H82" s="77"/>
      <c r="I82" s="78"/>
      <c r="J82" s="79">
        <f t="shared" ref="J82:J84" si="26">D82*E82</f>
        <v>5</v>
      </c>
      <c r="K82" s="79">
        <f t="shared" ref="K82:K84" si="27">F82*J82</f>
        <v>675</v>
      </c>
      <c r="L82" s="77"/>
      <c r="M82" s="80"/>
      <c r="N82" s="81"/>
      <c r="O82" s="81"/>
      <c r="P82" s="81"/>
      <c r="Q82" s="81"/>
      <c r="R82" s="81"/>
      <c r="S82" s="77">
        <f>J82</f>
        <v>5</v>
      </c>
      <c r="T82" s="79">
        <f>J83</f>
        <v>10</v>
      </c>
      <c r="U82" s="79">
        <f>J84</f>
        <v>20</v>
      </c>
      <c r="V82" s="81">
        <v>0</v>
      </c>
      <c r="W82" s="83">
        <v>0</v>
      </c>
      <c r="X82" s="81"/>
      <c r="Y82" s="81"/>
      <c r="Z82" s="81"/>
      <c r="AA82" s="81"/>
      <c r="AB82" s="81"/>
    </row>
    <row r="83" spans="1:28" ht="13.2">
      <c r="A83" s="70"/>
      <c r="B83" s="104"/>
      <c r="C83" s="105">
        <v>0.6</v>
      </c>
      <c r="D83" s="106">
        <v>5</v>
      </c>
      <c r="E83" s="94">
        <v>2</v>
      </c>
      <c r="F83" s="107">
        <f>MROUND('1RM'!$C$4*C83,5)</f>
        <v>160</v>
      </c>
      <c r="G83" s="95"/>
      <c r="H83" s="77"/>
      <c r="I83" s="78"/>
      <c r="J83" s="79">
        <f t="shared" si="26"/>
        <v>10</v>
      </c>
      <c r="K83" s="79">
        <f t="shared" si="27"/>
        <v>1600</v>
      </c>
      <c r="L83" s="77"/>
      <c r="M83" s="80"/>
      <c r="N83" s="81"/>
      <c r="O83" s="81"/>
      <c r="P83" s="81"/>
      <c r="Q83" s="81"/>
      <c r="R83" s="81"/>
      <c r="S83" s="82"/>
      <c r="T83" s="81"/>
      <c r="U83" s="81"/>
      <c r="V83" s="81"/>
      <c r="W83" s="83"/>
      <c r="X83" s="81"/>
      <c r="Y83" s="81"/>
      <c r="Z83" s="81"/>
      <c r="AA83" s="81"/>
      <c r="AB83" s="81"/>
    </row>
    <row r="84" spans="1:28" ht="13.2">
      <c r="A84" s="70"/>
      <c r="B84" s="108"/>
      <c r="C84" s="109">
        <v>0.7</v>
      </c>
      <c r="D84" s="116">
        <v>4</v>
      </c>
      <c r="E84" s="110">
        <v>5</v>
      </c>
      <c r="F84" s="111">
        <f>MROUND('1RM'!$C$4*C84,5)</f>
        <v>185</v>
      </c>
      <c r="G84" s="95"/>
      <c r="H84" s="77"/>
      <c r="I84" s="78"/>
      <c r="J84" s="79">
        <f t="shared" si="26"/>
        <v>20</v>
      </c>
      <c r="K84" s="79">
        <f t="shared" si="27"/>
        <v>3700</v>
      </c>
      <c r="L84" s="77"/>
      <c r="M84" s="80"/>
      <c r="N84" s="81"/>
      <c r="O84" s="81"/>
      <c r="P84" s="81"/>
      <c r="Q84" s="81"/>
      <c r="R84" s="81"/>
      <c r="S84" s="82"/>
      <c r="T84" s="81"/>
      <c r="U84" s="81"/>
      <c r="V84" s="81"/>
      <c r="W84" s="83"/>
      <c r="X84" s="81"/>
      <c r="Y84" s="81"/>
      <c r="Z84" s="81"/>
      <c r="AA84" s="81"/>
      <c r="AB84" s="81"/>
    </row>
    <row r="85" spans="1:28" ht="13.2">
      <c r="A85" s="70">
        <v>3</v>
      </c>
      <c r="B85" s="230" t="s">
        <v>60</v>
      </c>
      <c r="C85" s="105"/>
      <c r="D85" s="94">
        <v>10</v>
      </c>
      <c r="E85" s="94">
        <v>5</v>
      </c>
      <c r="F85" s="107"/>
      <c r="G85" s="95"/>
      <c r="H85" s="77"/>
      <c r="I85" s="78"/>
      <c r="J85" s="79"/>
      <c r="K85" s="79"/>
      <c r="L85" s="77"/>
      <c r="M85" s="80"/>
      <c r="N85" s="81"/>
      <c r="O85" s="81"/>
      <c r="P85" s="81"/>
      <c r="Q85" s="81"/>
      <c r="R85" s="81"/>
      <c r="S85" s="82"/>
      <c r="T85" s="81"/>
      <c r="U85" s="81"/>
      <c r="V85" s="81"/>
      <c r="W85" s="83"/>
      <c r="X85" s="81"/>
      <c r="Y85" s="81"/>
      <c r="Z85" s="81"/>
      <c r="AA85" s="81"/>
      <c r="AB85" s="81"/>
    </row>
    <row r="86" spans="1:28" ht="13.2">
      <c r="A86" s="70">
        <v>4</v>
      </c>
      <c r="B86" s="229" t="s">
        <v>48</v>
      </c>
      <c r="C86" s="101">
        <v>0.5</v>
      </c>
      <c r="D86" s="118">
        <v>4</v>
      </c>
      <c r="E86" s="102">
        <v>1</v>
      </c>
      <c r="F86" s="103">
        <f>MROUND('1RM'!$C$5*C86,5)</f>
        <v>235</v>
      </c>
      <c r="G86" s="95"/>
      <c r="H86" s="77"/>
      <c r="I86" s="78"/>
      <c r="J86" s="79"/>
      <c r="K86" s="79"/>
      <c r="L86" s="77">
        <f t="shared" ref="L86:L89" si="28">D86*E86</f>
        <v>4</v>
      </c>
      <c r="M86" s="80">
        <f t="shared" ref="M86:M89" si="29">F86*L86</f>
        <v>940</v>
      </c>
      <c r="N86" s="81"/>
      <c r="O86" s="81"/>
      <c r="P86" s="81"/>
      <c r="Q86" s="81"/>
      <c r="R86" s="81"/>
      <c r="S86" s="82"/>
      <c r="T86" s="81"/>
      <c r="U86" s="81"/>
      <c r="V86" s="81"/>
      <c r="W86" s="83"/>
      <c r="X86" s="79">
        <f>L86</f>
        <v>4</v>
      </c>
      <c r="Y86" s="79">
        <f>L87</f>
        <v>4</v>
      </c>
      <c r="Z86" s="79">
        <f>L88+L89</f>
        <v>21</v>
      </c>
      <c r="AA86" s="81">
        <v>0</v>
      </c>
      <c r="AB86" s="81">
        <v>0</v>
      </c>
    </row>
    <row r="87" spans="1:28" ht="13.2">
      <c r="A87" s="70"/>
      <c r="B87" s="104"/>
      <c r="C87" s="105">
        <v>0.6</v>
      </c>
      <c r="D87" s="106">
        <v>4</v>
      </c>
      <c r="E87" s="94">
        <v>1</v>
      </c>
      <c r="F87" s="107">
        <f>MROUND('1RM'!$C$5*C87,5)</f>
        <v>280</v>
      </c>
      <c r="G87" s="95"/>
      <c r="H87" s="77"/>
      <c r="I87" s="78"/>
      <c r="J87" s="79"/>
      <c r="K87" s="79"/>
      <c r="L87" s="77">
        <f t="shared" si="28"/>
        <v>4</v>
      </c>
      <c r="M87" s="80">
        <f t="shared" si="29"/>
        <v>1120</v>
      </c>
      <c r="N87" s="81"/>
      <c r="O87" s="81"/>
      <c r="P87" s="81"/>
      <c r="Q87" s="81"/>
      <c r="R87" s="81"/>
      <c r="S87" s="82"/>
      <c r="T87" s="81"/>
      <c r="U87" s="81"/>
      <c r="V87" s="81"/>
      <c r="W87" s="83"/>
      <c r="X87" s="81"/>
      <c r="Y87" s="81"/>
      <c r="Z87" s="81"/>
      <c r="AA87" s="81"/>
      <c r="AB87" s="81"/>
    </row>
    <row r="88" spans="1:28" ht="13.2">
      <c r="A88" s="70"/>
      <c r="B88" s="104"/>
      <c r="C88" s="105">
        <v>0.7</v>
      </c>
      <c r="D88" s="106">
        <v>3</v>
      </c>
      <c r="E88" s="94">
        <v>2</v>
      </c>
      <c r="F88" s="107">
        <f>MROUND('1RM'!$C$5*C88,5)</f>
        <v>330</v>
      </c>
      <c r="G88" s="95"/>
      <c r="H88" s="77"/>
      <c r="I88" s="78"/>
      <c r="J88" s="79"/>
      <c r="K88" s="79"/>
      <c r="L88" s="77">
        <f t="shared" si="28"/>
        <v>6</v>
      </c>
      <c r="M88" s="80">
        <f t="shared" si="29"/>
        <v>1980</v>
      </c>
      <c r="N88" s="81"/>
      <c r="O88" s="81"/>
      <c r="P88" s="81"/>
      <c r="Q88" s="81"/>
      <c r="R88" s="81"/>
      <c r="S88" s="82"/>
      <c r="T88" s="81"/>
      <c r="U88" s="81"/>
      <c r="V88" s="81"/>
      <c r="W88" s="83"/>
      <c r="X88" s="81"/>
      <c r="Y88" s="81"/>
      <c r="Z88" s="81"/>
      <c r="AA88" s="81"/>
      <c r="AB88" s="81"/>
    </row>
    <row r="89" spans="1:28" ht="13.2">
      <c r="A89" s="70"/>
      <c r="B89" s="108"/>
      <c r="C89" s="109">
        <v>0.75</v>
      </c>
      <c r="D89" s="116">
        <v>3</v>
      </c>
      <c r="E89" s="110">
        <v>5</v>
      </c>
      <c r="F89" s="111">
        <f>MROUND('1RM'!$C$5*C89,5)</f>
        <v>355</v>
      </c>
      <c r="G89" s="95"/>
      <c r="H89" s="77"/>
      <c r="I89" s="78"/>
      <c r="J89" s="79"/>
      <c r="K89" s="79"/>
      <c r="L89" s="77">
        <f t="shared" si="28"/>
        <v>15</v>
      </c>
      <c r="M89" s="80">
        <f t="shared" si="29"/>
        <v>5325</v>
      </c>
      <c r="N89" s="81"/>
      <c r="O89" s="81"/>
      <c r="P89" s="81"/>
      <c r="Q89" s="81"/>
      <c r="R89" s="81"/>
      <c r="S89" s="82"/>
      <c r="T89" s="81"/>
      <c r="U89" s="81"/>
      <c r="V89" s="81"/>
      <c r="W89" s="83"/>
      <c r="X89" s="81"/>
      <c r="Y89" s="81"/>
      <c r="Z89" s="81"/>
      <c r="AA89" s="81"/>
      <c r="AB89" s="81"/>
    </row>
    <row r="90" spans="1:28" ht="13.2">
      <c r="A90" s="70">
        <v>5</v>
      </c>
      <c r="B90" s="231" t="s">
        <v>58</v>
      </c>
      <c r="C90" s="109"/>
      <c r="D90" s="116">
        <v>5</v>
      </c>
      <c r="E90" s="110">
        <v>5</v>
      </c>
      <c r="F90" s="111"/>
      <c r="G90" s="95"/>
      <c r="H90" s="77"/>
      <c r="I90" s="78"/>
      <c r="J90" s="79"/>
      <c r="K90" s="79"/>
      <c r="L90" s="77"/>
      <c r="M90" s="80"/>
      <c r="N90" s="81"/>
      <c r="O90" s="81"/>
      <c r="P90" s="81"/>
      <c r="Q90" s="81"/>
      <c r="R90" s="81"/>
      <c r="S90" s="82"/>
      <c r="T90" s="81"/>
      <c r="U90" s="81"/>
      <c r="V90" s="81"/>
      <c r="W90" s="83"/>
      <c r="X90" s="81"/>
      <c r="Y90" s="81"/>
      <c r="Z90" s="81"/>
      <c r="AA90" s="81"/>
      <c r="AB90" s="81"/>
    </row>
    <row r="91" spans="1:28" ht="13.2">
      <c r="A91" s="70"/>
      <c r="B91" s="113"/>
      <c r="C91" s="105"/>
      <c r="D91" s="94"/>
      <c r="E91" s="94"/>
      <c r="F91" s="94"/>
      <c r="G91" s="95"/>
      <c r="H91" s="77"/>
      <c r="I91" s="78"/>
      <c r="J91" s="79"/>
      <c r="K91" s="79"/>
      <c r="L91" s="77"/>
      <c r="M91" s="80"/>
      <c r="N91" s="81"/>
      <c r="O91" s="81"/>
      <c r="P91" s="81"/>
      <c r="Q91" s="81"/>
      <c r="R91" s="81"/>
      <c r="S91" s="82"/>
      <c r="T91" s="81"/>
      <c r="U91" s="81"/>
      <c r="V91" s="81"/>
      <c r="W91" s="83"/>
      <c r="X91" s="81"/>
      <c r="Y91" s="81"/>
      <c r="Z91" s="81"/>
      <c r="AA91" s="81"/>
      <c r="AB91" s="81"/>
    </row>
    <row r="92" spans="1:28" ht="13.2">
      <c r="A92" s="70"/>
      <c r="B92" s="232" t="s">
        <v>59</v>
      </c>
      <c r="C92" s="114" t="s">
        <v>10</v>
      </c>
      <c r="D92" s="73" t="s">
        <v>34</v>
      </c>
      <c r="E92" s="73" t="s">
        <v>35</v>
      </c>
      <c r="F92" s="115" t="s">
        <v>36</v>
      </c>
      <c r="G92" s="100"/>
      <c r="H92" s="77"/>
      <c r="I92" s="78"/>
      <c r="J92" s="79"/>
      <c r="K92" s="79"/>
      <c r="L92" s="77"/>
      <c r="M92" s="80"/>
      <c r="N92" s="81"/>
      <c r="O92" s="81"/>
      <c r="P92" s="81"/>
      <c r="Q92" s="81"/>
      <c r="R92" s="81"/>
      <c r="S92" s="82"/>
      <c r="T92" s="81"/>
      <c r="U92" s="81"/>
      <c r="V92" s="81"/>
      <c r="W92" s="83"/>
      <c r="X92" s="81"/>
      <c r="Y92" s="81"/>
      <c r="Z92" s="81"/>
      <c r="AA92" s="81"/>
      <c r="AB92" s="81"/>
    </row>
    <row r="93" spans="1:28" ht="13.2">
      <c r="A93" s="70">
        <v>1</v>
      </c>
      <c r="B93" s="229" t="s">
        <v>65</v>
      </c>
      <c r="C93" s="101">
        <v>0.5</v>
      </c>
      <c r="D93" s="118">
        <v>4</v>
      </c>
      <c r="E93" s="102">
        <v>1</v>
      </c>
      <c r="F93" s="103">
        <f>MROUND('1RM'!$C$3*C93,5)</f>
        <v>200</v>
      </c>
      <c r="G93" s="95"/>
      <c r="H93" s="77">
        <f t="shared" ref="H93:H96" si="30">D93*E93</f>
        <v>4</v>
      </c>
      <c r="I93" s="78">
        <f t="shared" ref="I93:I96" si="31">F93*H93</f>
        <v>800</v>
      </c>
      <c r="J93" s="79"/>
      <c r="K93" s="79"/>
      <c r="L93" s="77"/>
      <c r="M93" s="80"/>
      <c r="N93" s="79">
        <f>H93</f>
        <v>4</v>
      </c>
      <c r="O93" s="79">
        <f>H94</f>
        <v>4</v>
      </c>
      <c r="P93" s="79">
        <f>H95+H96</f>
        <v>24</v>
      </c>
      <c r="Q93" s="81">
        <v>0</v>
      </c>
      <c r="R93" s="81">
        <v>0</v>
      </c>
      <c r="S93" s="82"/>
      <c r="T93" s="81"/>
      <c r="U93" s="81"/>
      <c r="V93" s="81"/>
      <c r="W93" s="83"/>
      <c r="X93" s="81"/>
      <c r="Y93" s="81"/>
      <c r="Z93" s="81"/>
      <c r="AA93" s="81"/>
      <c r="AB93" s="81"/>
    </row>
    <row r="94" spans="1:28" ht="13.2">
      <c r="A94" s="70"/>
      <c r="B94" s="104"/>
      <c r="C94" s="105">
        <v>0.6</v>
      </c>
      <c r="D94" s="106">
        <v>4</v>
      </c>
      <c r="E94" s="94">
        <v>1</v>
      </c>
      <c r="F94" s="107">
        <f>MROUND('1RM'!$C$3*C94,5)</f>
        <v>240</v>
      </c>
      <c r="G94" s="95"/>
      <c r="H94" s="77">
        <f t="shared" si="30"/>
        <v>4</v>
      </c>
      <c r="I94" s="78">
        <f t="shared" si="31"/>
        <v>960</v>
      </c>
      <c r="J94" s="79"/>
      <c r="K94" s="79"/>
      <c r="L94" s="77"/>
      <c r="M94" s="80"/>
      <c r="N94" s="81"/>
      <c r="O94" s="81"/>
      <c r="P94" s="81"/>
      <c r="Q94" s="81"/>
      <c r="R94" s="81"/>
      <c r="S94" s="82"/>
      <c r="T94" s="81"/>
      <c r="U94" s="81"/>
      <c r="V94" s="81"/>
      <c r="W94" s="83"/>
      <c r="X94" s="81"/>
      <c r="Y94" s="81"/>
      <c r="Z94" s="81"/>
      <c r="AA94" s="81"/>
      <c r="AB94" s="81"/>
    </row>
    <row r="95" spans="1:28" ht="13.2">
      <c r="A95" s="70"/>
      <c r="B95" s="104"/>
      <c r="C95" s="105">
        <v>0.7</v>
      </c>
      <c r="D95" s="106">
        <v>3</v>
      </c>
      <c r="E95" s="94">
        <v>2</v>
      </c>
      <c r="F95" s="107">
        <f>MROUND('1RM'!$C$3*C95,5)</f>
        <v>280</v>
      </c>
      <c r="G95" s="95"/>
      <c r="H95" s="77">
        <f t="shared" si="30"/>
        <v>6</v>
      </c>
      <c r="I95" s="78">
        <f t="shared" si="31"/>
        <v>1680</v>
      </c>
      <c r="J95" s="79"/>
      <c r="K95" s="79"/>
      <c r="L95" s="77"/>
      <c r="M95" s="80"/>
      <c r="N95" s="81"/>
      <c r="O95" s="81"/>
      <c r="P95" s="81"/>
      <c r="Q95" s="81"/>
      <c r="R95" s="81"/>
      <c r="S95" s="82"/>
      <c r="T95" s="81"/>
      <c r="U95" s="81"/>
      <c r="V95" s="81"/>
      <c r="W95" s="83"/>
      <c r="X95" s="81"/>
      <c r="Y95" s="81"/>
      <c r="Z95" s="81"/>
      <c r="AA95" s="81"/>
      <c r="AB95" s="81"/>
    </row>
    <row r="96" spans="1:28" ht="13.2">
      <c r="A96" s="70"/>
      <c r="B96" s="108"/>
      <c r="C96" s="109">
        <v>0.75</v>
      </c>
      <c r="D96" s="116">
        <v>3</v>
      </c>
      <c r="E96" s="110">
        <v>6</v>
      </c>
      <c r="F96" s="111">
        <f>MROUND('1RM'!$C$3*C96,5)</f>
        <v>300</v>
      </c>
      <c r="G96" s="95"/>
      <c r="H96" s="77">
        <f t="shared" si="30"/>
        <v>18</v>
      </c>
      <c r="I96" s="78">
        <f t="shared" si="31"/>
        <v>5400</v>
      </c>
      <c r="J96" s="79"/>
      <c r="K96" s="79"/>
      <c r="L96" s="77"/>
      <c r="M96" s="80"/>
      <c r="N96" s="81"/>
      <c r="O96" s="81"/>
      <c r="P96" s="81"/>
      <c r="Q96" s="81"/>
      <c r="R96" s="81"/>
      <c r="S96" s="82"/>
      <c r="T96" s="81"/>
      <c r="U96" s="81"/>
      <c r="V96" s="81"/>
      <c r="W96" s="83"/>
      <c r="X96" s="81"/>
      <c r="Y96" s="81"/>
      <c r="Z96" s="81"/>
      <c r="AA96" s="81"/>
      <c r="AB96" s="81"/>
    </row>
    <row r="97" spans="1:28" ht="13.2">
      <c r="A97" s="70">
        <v>2</v>
      </c>
      <c r="B97" s="229" t="s">
        <v>47</v>
      </c>
      <c r="C97" s="101">
        <v>0.5</v>
      </c>
      <c r="D97" s="118">
        <v>6</v>
      </c>
      <c r="E97" s="102">
        <v>1</v>
      </c>
      <c r="F97" s="103">
        <f>MROUND('1RM'!$C$4*C97,5)</f>
        <v>135</v>
      </c>
      <c r="G97" s="95"/>
      <c r="H97" s="77"/>
      <c r="I97" s="78"/>
      <c r="J97" s="79">
        <f t="shared" ref="J97:J105" si="32">D97*E97</f>
        <v>6</v>
      </c>
      <c r="K97" s="79">
        <f t="shared" ref="K97:K105" si="33">F97*J97</f>
        <v>810</v>
      </c>
      <c r="L97" s="77"/>
      <c r="M97" s="80"/>
      <c r="N97" s="81"/>
      <c r="O97" s="81"/>
      <c r="P97" s="81"/>
      <c r="Q97" s="81"/>
      <c r="R97" s="81"/>
      <c r="S97" s="77">
        <f>J97+J105</f>
        <v>13</v>
      </c>
      <c r="T97" s="79">
        <f>J98+J104</f>
        <v>11</v>
      </c>
      <c r="U97" s="79">
        <f>J99+J100+J102+J103</f>
        <v>23</v>
      </c>
      <c r="V97" s="79">
        <f>J101</f>
        <v>4</v>
      </c>
      <c r="W97" s="83">
        <v>0</v>
      </c>
      <c r="X97" s="81"/>
      <c r="Y97" s="81"/>
      <c r="Z97" s="81"/>
      <c r="AA97" s="81"/>
      <c r="AB97" s="81"/>
    </row>
    <row r="98" spans="1:28" ht="13.2">
      <c r="A98" s="70"/>
      <c r="B98" s="104"/>
      <c r="C98" s="105">
        <v>0.6</v>
      </c>
      <c r="D98" s="106">
        <v>5</v>
      </c>
      <c r="E98" s="94">
        <v>1</v>
      </c>
      <c r="F98" s="107">
        <f>MROUND('1RM'!$C$4*C98,5)</f>
        <v>160</v>
      </c>
      <c r="G98" s="95"/>
      <c r="H98" s="77"/>
      <c r="I98" s="78"/>
      <c r="J98" s="79">
        <f t="shared" si="32"/>
        <v>5</v>
      </c>
      <c r="K98" s="79">
        <f t="shared" si="33"/>
        <v>800</v>
      </c>
      <c r="L98" s="77"/>
      <c r="M98" s="80"/>
      <c r="N98" s="81"/>
      <c r="O98" s="81"/>
      <c r="P98" s="81"/>
      <c r="Q98" s="81"/>
      <c r="R98" s="81"/>
      <c r="S98" s="82"/>
      <c r="T98" s="81"/>
      <c r="U98" s="81"/>
      <c r="V98" s="81"/>
      <c r="W98" s="83"/>
      <c r="X98" s="81"/>
      <c r="Y98" s="81"/>
      <c r="Z98" s="81"/>
      <c r="AA98" s="81"/>
      <c r="AB98" s="81"/>
    </row>
    <row r="99" spans="1:28" ht="13.2">
      <c r="A99" s="70"/>
      <c r="B99" s="104"/>
      <c r="C99" s="105">
        <v>0.7</v>
      </c>
      <c r="D99" s="106">
        <v>4</v>
      </c>
      <c r="E99" s="94">
        <v>2</v>
      </c>
      <c r="F99" s="107">
        <f>MROUND('1RM'!$C$4*C99,5)</f>
        <v>185</v>
      </c>
      <c r="G99" s="95"/>
      <c r="H99" s="77"/>
      <c r="I99" s="78"/>
      <c r="J99" s="79">
        <f t="shared" si="32"/>
        <v>8</v>
      </c>
      <c r="K99" s="79">
        <f t="shared" si="33"/>
        <v>1480</v>
      </c>
      <c r="L99" s="77"/>
      <c r="M99" s="80"/>
      <c r="N99" s="81"/>
      <c r="O99" s="81"/>
      <c r="P99" s="81"/>
      <c r="Q99" s="81"/>
      <c r="R99" s="81"/>
      <c r="S99" s="82"/>
      <c r="T99" s="81"/>
      <c r="U99" s="81"/>
      <c r="V99" s="81"/>
      <c r="W99" s="83"/>
      <c r="X99" s="81"/>
      <c r="Y99" s="81"/>
      <c r="Z99" s="81"/>
      <c r="AA99" s="81"/>
      <c r="AB99" s="81"/>
    </row>
    <row r="100" spans="1:28" ht="13.2">
      <c r="A100" s="70"/>
      <c r="B100" s="104"/>
      <c r="C100" s="105">
        <v>0.75</v>
      </c>
      <c r="D100" s="106">
        <v>3</v>
      </c>
      <c r="E100" s="94">
        <v>2</v>
      </c>
      <c r="F100" s="107">
        <f>MROUND('1RM'!$C$4*C100,5)</f>
        <v>200</v>
      </c>
      <c r="G100" s="95"/>
      <c r="H100" s="77"/>
      <c r="I100" s="78"/>
      <c r="J100" s="79">
        <f t="shared" si="32"/>
        <v>6</v>
      </c>
      <c r="K100" s="79">
        <f t="shared" si="33"/>
        <v>1200</v>
      </c>
      <c r="L100" s="77"/>
      <c r="M100" s="80"/>
      <c r="N100" s="81"/>
      <c r="O100" s="81"/>
      <c r="P100" s="81"/>
      <c r="Q100" s="81"/>
      <c r="R100" s="81"/>
      <c r="S100" s="82"/>
      <c r="T100" s="81"/>
      <c r="U100" s="81"/>
      <c r="V100" s="81"/>
      <c r="W100" s="83"/>
      <c r="X100" s="81"/>
      <c r="Y100" s="81"/>
      <c r="Z100" s="81"/>
      <c r="AA100" s="81"/>
      <c r="AB100" s="81"/>
    </row>
    <row r="101" spans="1:28" ht="13.2">
      <c r="A101" s="70"/>
      <c r="B101" s="104"/>
      <c r="C101" s="105">
        <v>0.8</v>
      </c>
      <c r="D101" s="106">
        <v>2</v>
      </c>
      <c r="E101" s="94">
        <v>2</v>
      </c>
      <c r="F101" s="107">
        <f>MROUND('1RM'!$C$4*C101,5)</f>
        <v>210</v>
      </c>
      <c r="G101" s="95"/>
      <c r="H101" s="77"/>
      <c r="I101" s="78"/>
      <c r="J101" s="79">
        <f t="shared" si="32"/>
        <v>4</v>
      </c>
      <c r="K101" s="79">
        <f t="shared" si="33"/>
        <v>840</v>
      </c>
      <c r="L101" s="77"/>
      <c r="M101" s="80"/>
      <c r="N101" s="81"/>
      <c r="O101" s="81"/>
      <c r="P101" s="81"/>
      <c r="Q101" s="81"/>
      <c r="R101" s="81"/>
      <c r="S101" s="82"/>
      <c r="T101" s="81"/>
      <c r="U101" s="81"/>
      <c r="V101" s="81"/>
      <c r="W101" s="83"/>
      <c r="X101" s="81"/>
      <c r="Y101" s="81"/>
      <c r="Z101" s="81"/>
      <c r="AA101" s="81"/>
      <c r="AB101" s="81"/>
    </row>
    <row r="102" spans="1:28" ht="13.2">
      <c r="A102" s="70"/>
      <c r="B102" s="104"/>
      <c r="C102" s="105">
        <v>0.75</v>
      </c>
      <c r="D102" s="106">
        <v>4</v>
      </c>
      <c r="E102" s="94">
        <v>1</v>
      </c>
      <c r="F102" s="107">
        <f>MROUND('1RM'!$C$4*C102,5)</f>
        <v>200</v>
      </c>
      <c r="G102" s="95"/>
      <c r="H102" s="77"/>
      <c r="I102" s="78"/>
      <c r="J102" s="79">
        <f t="shared" si="32"/>
        <v>4</v>
      </c>
      <c r="K102" s="79">
        <f t="shared" si="33"/>
        <v>800</v>
      </c>
      <c r="L102" s="77"/>
      <c r="M102" s="80"/>
      <c r="N102" s="81"/>
      <c r="O102" s="81"/>
      <c r="P102" s="81"/>
      <c r="Q102" s="81"/>
      <c r="R102" s="81"/>
      <c r="S102" s="82"/>
      <c r="T102" s="81"/>
      <c r="U102" s="81"/>
      <c r="V102" s="81"/>
      <c r="W102" s="83"/>
      <c r="X102" s="81"/>
      <c r="Y102" s="81"/>
      <c r="Z102" s="81"/>
      <c r="AA102" s="81"/>
      <c r="AB102" s="81"/>
    </row>
    <row r="103" spans="1:28" ht="13.2">
      <c r="A103" s="70"/>
      <c r="B103" s="104"/>
      <c r="C103" s="105">
        <v>0.7</v>
      </c>
      <c r="D103" s="106">
        <v>5</v>
      </c>
      <c r="E103" s="94">
        <v>1</v>
      </c>
      <c r="F103" s="107">
        <f>MROUND('1RM'!$C$4*C103,5)</f>
        <v>185</v>
      </c>
      <c r="G103" s="95"/>
      <c r="H103" s="77"/>
      <c r="I103" s="78"/>
      <c r="J103" s="79">
        <f t="shared" si="32"/>
        <v>5</v>
      </c>
      <c r="K103" s="79">
        <f t="shared" si="33"/>
        <v>925</v>
      </c>
      <c r="L103" s="77"/>
      <c r="M103" s="80"/>
      <c r="N103" s="81"/>
      <c r="O103" s="81"/>
      <c r="P103" s="81"/>
      <c r="Q103" s="81"/>
      <c r="R103" s="81"/>
      <c r="S103" s="82"/>
      <c r="T103" s="81"/>
      <c r="U103" s="81"/>
      <c r="V103" s="81"/>
      <c r="W103" s="83"/>
      <c r="X103" s="81"/>
      <c r="Y103" s="81"/>
      <c r="Z103" s="81"/>
      <c r="AA103" s="81"/>
      <c r="AB103" s="81"/>
    </row>
    <row r="104" spans="1:28" ht="13.2">
      <c r="A104" s="70"/>
      <c r="B104" s="104"/>
      <c r="C104" s="105">
        <v>0.6</v>
      </c>
      <c r="D104" s="106">
        <v>6</v>
      </c>
      <c r="E104" s="94">
        <v>1</v>
      </c>
      <c r="F104" s="107">
        <f>MROUND('1RM'!$C$4*C104,5)</f>
        <v>160</v>
      </c>
      <c r="G104" s="95"/>
      <c r="H104" s="77"/>
      <c r="I104" s="78"/>
      <c r="J104" s="79">
        <f t="shared" si="32"/>
        <v>6</v>
      </c>
      <c r="K104" s="79">
        <f t="shared" si="33"/>
        <v>960</v>
      </c>
      <c r="L104" s="77"/>
      <c r="M104" s="80"/>
      <c r="N104" s="81"/>
      <c r="O104" s="81"/>
      <c r="P104" s="81"/>
      <c r="Q104" s="81"/>
      <c r="R104" s="81"/>
      <c r="S104" s="82"/>
      <c r="T104" s="81"/>
      <c r="U104" s="81"/>
      <c r="V104" s="81"/>
      <c r="W104" s="83"/>
      <c r="X104" s="81"/>
      <c r="Y104" s="81"/>
      <c r="Z104" s="81"/>
      <c r="AA104" s="81"/>
      <c r="AB104" s="81"/>
    </row>
    <row r="105" spans="1:28" ht="13.2">
      <c r="A105" s="70"/>
      <c r="B105" s="108"/>
      <c r="C105" s="109">
        <v>0.5</v>
      </c>
      <c r="D105" s="116">
        <v>7</v>
      </c>
      <c r="E105" s="110">
        <v>1</v>
      </c>
      <c r="F105" s="111">
        <f>MROUND('1RM'!$C$4*C105,5)</f>
        <v>135</v>
      </c>
      <c r="G105" s="95"/>
      <c r="H105" s="77"/>
      <c r="I105" s="78"/>
      <c r="J105" s="79">
        <f t="shared" si="32"/>
        <v>7</v>
      </c>
      <c r="K105" s="79">
        <f t="shared" si="33"/>
        <v>945</v>
      </c>
      <c r="L105" s="77"/>
      <c r="M105" s="80"/>
      <c r="N105" s="81"/>
      <c r="O105" s="81"/>
      <c r="P105" s="81"/>
      <c r="Q105" s="81"/>
      <c r="R105" s="81"/>
      <c r="S105" s="82"/>
      <c r="T105" s="81"/>
      <c r="U105" s="81"/>
      <c r="V105" s="81"/>
      <c r="W105" s="83"/>
      <c r="X105" s="81"/>
      <c r="Y105" s="81"/>
      <c r="Z105" s="81"/>
      <c r="AA105" s="81"/>
      <c r="AB105" s="81"/>
    </row>
    <row r="106" spans="1:28" ht="13.2">
      <c r="A106" s="70">
        <v>3</v>
      </c>
      <c r="B106" s="230" t="s">
        <v>61</v>
      </c>
      <c r="C106" s="105"/>
      <c r="D106" s="106">
        <v>10</v>
      </c>
      <c r="E106" s="94">
        <v>5</v>
      </c>
      <c r="F106" s="107"/>
      <c r="G106" s="95"/>
      <c r="H106" s="77"/>
      <c r="I106" s="78"/>
      <c r="J106" s="79"/>
      <c r="K106" s="79"/>
      <c r="L106" s="77"/>
      <c r="M106" s="80"/>
      <c r="N106" s="81"/>
      <c r="O106" s="81"/>
      <c r="P106" s="81"/>
      <c r="Q106" s="81"/>
      <c r="R106" s="81"/>
      <c r="S106" s="82"/>
      <c r="T106" s="81"/>
      <c r="U106" s="81"/>
      <c r="V106" s="81"/>
      <c r="W106" s="83"/>
      <c r="X106" s="81"/>
      <c r="Y106" s="81"/>
      <c r="Z106" s="81"/>
      <c r="AA106" s="81"/>
      <c r="AB106" s="81"/>
    </row>
    <row r="107" spans="1:28" ht="13.2">
      <c r="A107" s="70">
        <v>4</v>
      </c>
      <c r="B107" s="104" t="s">
        <v>38</v>
      </c>
      <c r="C107" s="105"/>
      <c r="D107" s="106">
        <v>10</v>
      </c>
      <c r="E107" s="94">
        <v>5</v>
      </c>
      <c r="F107" s="107"/>
      <c r="G107" s="95"/>
      <c r="H107" s="77"/>
      <c r="I107" s="78"/>
      <c r="J107" s="79"/>
      <c r="K107" s="79"/>
      <c r="L107" s="77"/>
      <c r="M107" s="80"/>
      <c r="N107" s="81"/>
      <c r="O107" s="81"/>
      <c r="P107" s="81"/>
      <c r="Q107" s="81"/>
      <c r="R107" s="81"/>
      <c r="S107" s="82"/>
      <c r="T107" s="81"/>
      <c r="U107" s="81"/>
      <c r="V107" s="81"/>
      <c r="W107" s="83"/>
      <c r="X107" s="81"/>
      <c r="Y107" s="81"/>
      <c r="Z107" s="81"/>
      <c r="AA107" s="81"/>
      <c r="AB107" s="81"/>
    </row>
    <row r="108" spans="1:28" ht="13.2">
      <c r="A108" s="70">
        <v>5</v>
      </c>
      <c r="B108" s="229" t="s">
        <v>65</v>
      </c>
      <c r="C108" s="101">
        <v>0.55000000000000004</v>
      </c>
      <c r="D108" s="118">
        <v>3</v>
      </c>
      <c r="E108" s="102">
        <v>1</v>
      </c>
      <c r="F108" s="103">
        <f>MROUND('1RM'!$C$3*C108,5)</f>
        <v>220</v>
      </c>
      <c r="G108" s="95"/>
      <c r="H108" s="77">
        <f t="shared" ref="H108:H110" si="34">D108*E108</f>
        <v>3</v>
      </c>
      <c r="I108" s="78">
        <f t="shared" ref="I108:I110" si="35">F108*H108</f>
        <v>660</v>
      </c>
      <c r="J108" s="79"/>
      <c r="K108" s="79"/>
      <c r="L108" s="77"/>
      <c r="M108" s="80"/>
      <c r="N108" s="79">
        <f>H108</f>
        <v>3</v>
      </c>
      <c r="O108" s="79">
        <f>H109</f>
        <v>3</v>
      </c>
      <c r="P108" s="79">
        <f>H110</f>
        <v>8</v>
      </c>
      <c r="Q108" s="81">
        <v>0</v>
      </c>
      <c r="R108" s="81">
        <v>0</v>
      </c>
      <c r="S108" s="82"/>
      <c r="T108" s="81"/>
      <c r="U108" s="81"/>
      <c r="V108" s="81"/>
      <c r="W108" s="83"/>
      <c r="X108" s="81"/>
      <c r="Y108" s="81"/>
      <c r="Z108" s="81"/>
      <c r="AA108" s="81"/>
      <c r="AB108" s="81"/>
    </row>
    <row r="109" spans="1:28" ht="13.2">
      <c r="A109" s="70"/>
      <c r="B109" s="104"/>
      <c r="C109" s="105">
        <v>0.65</v>
      </c>
      <c r="D109" s="106">
        <v>3</v>
      </c>
      <c r="E109" s="94">
        <v>1</v>
      </c>
      <c r="F109" s="107">
        <f>MROUND('1RM'!$C$3*C109,5)</f>
        <v>260</v>
      </c>
      <c r="G109" s="95"/>
      <c r="H109" s="77">
        <f t="shared" si="34"/>
        <v>3</v>
      </c>
      <c r="I109" s="78">
        <f t="shared" si="35"/>
        <v>780</v>
      </c>
      <c r="J109" s="79"/>
      <c r="K109" s="79"/>
      <c r="L109" s="77"/>
      <c r="M109" s="80"/>
      <c r="N109" s="81"/>
      <c r="O109" s="81"/>
      <c r="P109" s="81"/>
      <c r="Q109" s="81"/>
      <c r="R109" s="81"/>
      <c r="S109" s="82"/>
      <c r="T109" s="81"/>
      <c r="U109" s="81"/>
      <c r="V109" s="81"/>
      <c r="W109" s="83"/>
      <c r="X109" s="81"/>
      <c r="Y109" s="81"/>
      <c r="Z109" s="81"/>
      <c r="AA109" s="81"/>
      <c r="AB109" s="81"/>
    </row>
    <row r="110" spans="1:28" ht="13.2">
      <c r="A110" s="70"/>
      <c r="B110" s="108"/>
      <c r="C110" s="109">
        <v>0.75</v>
      </c>
      <c r="D110" s="116">
        <v>2</v>
      </c>
      <c r="E110" s="110">
        <v>4</v>
      </c>
      <c r="F110" s="111">
        <f>MROUND('1RM'!$C$3*C110,5)</f>
        <v>300</v>
      </c>
      <c r="G110" s="95"/>
      <c r="H110" s="77">
        <f t="shared" si="34"/>
        <v>8</v>
      </c>
      <c r="I110" s="78">
        <f t="shared" si="35"/>
        <v>2400</v>
      </c>
      <c r="J110" s="79"/>
      <c r="K110" s="79"/>
      <c r="L110" s="77"/>
      <c r="M110" s="80"/>
      <c r="N110" s="81"/>
      <c r="O110" s="81"/>
      <c r="P110" s="81"/>
      <c r="Q110" s="81"/>
      <c r="R110" s="81"/>
      <c r="S110" s="82"/>
      <c r="T110" s="81"/>
      <c r="U110" s="81"/>
      <c r="V110" s="81"/>
      <c r="W110" s="83"/>
      <c r="X110" s="81"/>
      <c r="Y110" s="81"/>
      <c r="Z110" s="81"/>
      <c r="AA110" s="81"/>
      <c r="AB110" s="81"/>
    </row>
    <row r="111" spans="1:28" ht="13.2">
      <c r="A111" s="70">
        <v>6</v>
      </c>
      <c r="B111" s="231" t="s">
        <v>53</v>
      </c>
      <c r="C111" s="109"/>
      <c r="D111" s="116">
        <v>6</v>
      </c>
      <c r="E111" s="110">
        <v>5</v>
      </c>
      <c r="F111" s="111"/>
      <c r="G111" s="95"/>
      <c r="H111" s="77"/>
      <c r="I111" s="78"/>
      <c r="J111" s="79"/>
      <c r="K111" s="79"/>
      <c r="L111" s="77"/>
      <c r="M111" s="80"/>
      <c r="N111" s="81"/>
      <c r="O111" s="81"/>
      <c r="P111" s="81"/>
      <c r="Q111" s="81"/>
      <c r="R111" s="81"/>
      <c r="S111" s="82"/>
      <c r="T111" s="81"/>
      <c r="U111" s="81"/>
      <c r="V111" s="81"/>
      <c r="W111" s="83"/>
      <c r="X111" s="81"/>
      <c r="Y111" s="81"/>
      <c r="Z111" s="81"/>
      <c r="AA111" s="81"/>
      <c r="AB111" s="81"/>
    </row>
    <row r="112" spans="1:28" ht="13.2">
      <c r="A112" s="70"/>
      <c r="B112" s="113"/>
      <c r="C112" s="120"/>
      <c r="D112" s="121"/>
      <c r="E112" s="121"/>
      <c r="F112" s="121"/>
      <c r="G112" s="100"/>
      <c r="H112" s="77"/>
      <c r="I112" s="78"/>
      <c r="J112" s="79"/>
      <c r="K112" s="79"/>
      <c r="L112" s="77"/>
      <c r="M112" s="80"/>
      <c r="N112" s="81"/>
      <c r="O112" s="81"/>
      <c r="P112" s="81"/>
      <c r="Q112" s="81"/>
      <c r="R112" s="81"/>
      <c r="S112" s="82"/>
      <c r="T112" s="81"/>
      <c r="U112" s="81"/>
      <c r="V112" s="81"/>
      <c r="W112" s="83"/>
      <c r="X112" s="81"/>
      <c r="Y112" s="81"/>
      <c r="Z112" s="81"/>
      <c r="AA112" s="81"/>
      <c r="AB112" s="81"/>
    </row>
    <row r="113" spans="1:28" ht="13.2">
      <c r="A113" s="70"/>
      <c r="B113" s="225" t="s">
        <v>45</v>
      </c>
      <c r="C113" s="125"/>
      <c r="D113" s="86">
        <f>SUM(H63:H112)</f>
        <v>93</v>
      </c>
      <c r="E113" s="126"/>
      <c r="F113" s="86">
        <f>SUM(I63:I112)</f>
        <v>25520</v>
      </c>
      <c r="G113" s="100"/>
      <c r="H113" s="77"/>
      <c r="I113" s="78"/>
      <c r="J113" s="79"/>
      <c r="K113" s="79"/>
      <c r="L113" s="77"/>
      <c r="M113" s="80"/>
      <c r="N113" s="81"/>
      <c r="O113" s="81"/>
      <c r="P113" s="81"/>
      <c r="Q113" s="81"/>
      <c r="R113" s="81"/>
      <c r="S113" s="82"/>
      <c r="T113" s="81"/>
      <c r="U113" s="81"/>
      <c r="V113" s="81"/>
      <c r="W113" s="83"/>
      <c r="X113" s="81"/>
      <c r="Y113" s="81"/>
      <c r="Z113" s="81"/>
      <c r="AA113" s="81"/>
      <c r="AB113" s="81"/>
    </row>
    <row r="114" spans="1:28" ht="13.2">
      <c r="A114" s="70"/>
      <c r="B114" s="233" t="s">
        <v>47</v>
      </c>
      <c r="C114" s="128"/>
      <c r="D114" s="87">
        <f>SUM(J63:J112)</f>
        <v>113</v>
      </c>
      <c r="E114" s="129"/>
      <c r="F114" s="87">
        <f>SUM(K63:K112)</f>
        <v>19680</v>
      </c>
      <c r="G114" s="100"/>
      <c r="H114" s="77"/>
      <c r="I114" s="78"/>
      <c r="J114" s="79"/>
      <c r="K114" s="79"/>
      <c r="L114" s="77"/>
      <c r="M114" s="80"/>
      <c r="N114" s="81"/>
      <c r="O114" s="81"/>
      <c r="P114" s="81"/>
      <c r="Q114" s="81"/>
      <c r="R114" s="81"/>
      <c r="S114" s="82"/>
      <c r="T114" s="81"/>
      <c r="U114" s="81"/>
      <c r="V114" s="81"/>
      <c r="W114" s="83"/>
      <c r="X114" s="81"/>
      <c r="Y114" s="81"/>
      <c r="Z114" s="81"/>
      <c r="AA114" s="81"/>
      <c r="AB114" s="81"/>
    </row>
    <row r="115" spans="1:28" ht="13.2">
      <c r="A115" s="70"/>
      <c r="B115" s="233" t="s">
        <v>48</v>
      </c>
      <c r="C115" s="128"/>
      <c r="D115" s="87">
        <f>SUM(L63:L112)</f>
        <v>57</v>
      </c>
      <c r="E115" s="129"/>
      <c r="F115" s="87">
        <f>SUM(M63:M112)</f>
        <v>17825</v>
      </c>
      <c r="G115" s="100"/>
      <c r="H115" s="77"/>
      <c r="I115" s="78"/>
      <c r="J115" s="79"/>
      <c r="K115" s="79"/>
      <c r="L115" s="77"/>
      <c r="M115" s="80"/>
      <c r="N115" s="81"/>
      <c r="O115" s="81"/>
      <c r="P115" s="81"/>
      <c r="Q115" s="81"/>
      <c r="R115" s="81"/>
      <c r="S115" s="82"/>
      <c r="T115" s="81"/>
      <c r="U115" s="81"/>
      <c r="V115" s="81"/>
      <c r="W115" s="83"/>
      <c r="X115" s="81"/>
      <c r="Y115" s="81"/>
      <c r="Z115" s="81"/>
      <c r="AA115" s="81"/>
      <c r="AB115" s="81"/>
    </row>
    <row r="116" spans="1:28" ht="13.2">
      <c r="A116" s="70"/>
      <c r="B116" s="127" t="s">
        <v>4</v>
      </c>
      <c r="C116" s="128"/>
      <c r="D116" s="87">
        <f>SUM(D113:D115)</f>
        <v>263</v>
      </c>
      <c r="E116" s="129"/>
      <c r="F116" s="87">
        <f>SUM(F113:F115)</f>
        <v>63025</v>
      </c>
      <c r="G116" s="100"/>
      <c r="H116" s="77"/>
      <c r="I116" s="78"/>
      <c r="J116" s="79"/>
      <c r="K116" s="79"/>
      <c r="L116" s="77"/>
      <c r="M116" s="80"/>
      <c r="N116" s="81"/>
      <c r="O116" s="81"/>
      <c r="P116" s="81"/>
      <c r="Q116" s="81"/>
      <c r="R116" s="81"/>
      <c r="S116" s="82"/>
      <c r="T116" s="81"/>
      <c r="U116" s="81"/>
      <c r="V116" s="81"/>
      <c r="W116" s="83"/>
      <c r="X116" s="81"/>
      <c r="Y116" s="81"/>
      <c r="Z116" s="81"/>
      <c r="AA116" s="81"/>
      <c r="AB116" s="81"/>
    </row>
    <row r="117" spans="1:28" ht="30" customHeight="1">
      <c r="A117" s="88"/>
      <c r="B117" s="92"/>
      <c r="C117" s="122"/>
      <c r="D117" s="123"/>
      <c r="E117" s="123"/>
      <c r="F117" s="123"/>
      <c r="G117" s="124"/>
      <c r="H117" s="77">
        <f t="shared" ref="H117:R117" si="36">SUM(H63:H112)</f>
        <v>93</v>
      </c>
      <c r="I117" s="78">
        <f t="shared" si="36"/>
        <v>25520</v>
      </c>
      <c r="J117" s="79">
        <f t="shared" si="36"/>
        <v>113</v>
      </c>
      <c r="K117" s="79">
        <f t="shared" si="36"/>
        <v>19680</v>
      </c>
      <c r="L117" s="77">
        <f t="shared" si="36"/>
        <v>57</v>
      </c>
      <c r="M117" s="78">
        <f t="shared" si="36"/>
        <v>17825</v>
      </c>
      <c r="N117" s="79">
        <f t="shared" si="36"/>
        <v>15</v>
      </c>
      <c r="O117" s="79">
        <f t="shared" si="36"/>
        <v>18</v>
      </c>
      <c r="P117" s="79">
        <f t="shared" si="36"/>
        <v>50</v>
      </c>
      <c r="Q117" s="79">
        <f t="shared" si="36"/>
        <v>10</v>
      </c>
      <c r="R117" s="79">
        <f t="shared" si="36"/>
        <v>0</v>
      </c>
      <c r="S117" s="77">
        <f t="shared" ref="S117:W117" si="37">SUM(S67:S112)</f>
        <v>23</v>
      </c>
      <c r="T117" s="79">
        <f t="shared" si="37"/>
        <v>25</v>
      </c>
      <c r="U117" s="79">
        <f t="shared" si="37"/>
        <v>49</v>
      </c>
      <c r="V117" s="79">
        <f t="shared" si="37"/>
        <v>16</v>
      </c>
      <c r="W117" s="80">
        <f t="shared" si="37"/>
        <v>0</v>
      </c>
      <c r="X117" s="79">
        <f t="shared" ref="X117:AB117" si="38">SUM(X79:X112)</f>
        <v>8</v>
      </c>
      <c r="Y117" s="79">
        <f t="shared" si="38"/>
        <v>12</v>
      </c>
      <c r="Z117" s="79">
        <f t="shared" si="38"/>
        <v>37</v>
      </c>
      <c r="AA117" s="70">
        <f t="shared" si="38"/>
        <v>0</v>
      </c>
      <c r="AB117" s="70">
        <f t="shared" si="38"/>
        <v>0</v>
      </c>
    </row>
    <row r="118" spans="1:28" ht="60" customHeight="1">
      <c r="A118" s="93"/>
      <c r="B118" s="226" t="s">
        <v>67</v>
      </c>
      <c r="C118" s="105"/>
      <c r="D118" s="94"/>
      <c r="E118" s="94"/>
      <c r="F118" s="94"/>
      <c r="G118" s="95"/>
      <c r="H118" s="77"/>
      <c r="I118" s="78"/>
      <c r="J118" s="79"/>
      <c r="K118" s="79"/>
      <c r="L118" s="77"/>
      <c r="M118" s="80"/>
      <c r="N118" s="81"/>
      <c r="O118" s="81"/>
      <c r="P118" s="81"/>
      <c r="Q118" s="81"/>
      <c r="R118" s="81"/>
      <c r="S118" s="82"/>
      <c r="T118" s="81"/>
      <c r="U118" s="81"/>
      <c r="V118" s="81"/>
      <c r="W118" s="83"/>
      <c r="X118" s="81"/>
      <c r="Y118" s="81"/>
      <c r="Z118" s="81"/>
      <c r="AA118" s="81"/>
      <c r="AB118" s="81"/>
    </row>
    <row r="119" spans="1:28" ht="13.2">
      <c r="A119" s="70"/>
      <c r="B119" s="232" t="s">
        <v>51</v>
      </c>
      <c r="C119" s="114" t="s">
        <v>10</v>
      </c>
      <c r="D119" s="73" t="s">
        <v>34</v>
      </c>
      <c r="E119" s="73" t="s">
        <v>35</v>
      </c>
      <c r="F119" s="115" t="s">
        <v>36</v>
      </c>
      <c r="G119" s="100"/>
      <c r="H119" s="77"/>
      <c r="I119" s="78"/>
      <c r="J119" s="79"/>
      <c r="K119" s="79"/>
      <c r="L119" s="77"/>
      <c r="M119" s="80"/>
      <c r="N119" s="81" t="s">
        <v>9</v>
      </c>
      <c r="O119" s="81" t="s">
        <v>8</v>
      </c>
      <c r="P119" s="81" t="s">
        <v>7</v>
      </c>
      <c r="Q119" s="81" t="s">
        <v>6</v>
      </c>
      <c r="R119" s="81" t="s">
        <v>5</v>
      </c>
      <c r="S119" s="82" t="s">
        <v>9</v>
      </c>
      <c r="T119" s="81" t="s">
        <v>8</v>
      </c>
      <c r="U119" s="81" t="s">
        <v>7</v>
      </c>
      <c r="V119" s="81" t="s">
        <v>6</v>
      </c>
      <c r="W119" s="83" t="s">
        <v>5</v>
      </c>
      <c r="X119" s="81" t="s">
        <v>9</v>
      </c>
      <c r="Y119" s="81" t="s">
        <v>8</v>
      </c>
      <c r="Z119" s="81" t="s">
        <v>7</v>
      </c>
      <c r="AA119" s="81" t="s">
        <v>6</v>
      </c>
      <c r="AB119" s="81" t="s">
        <v>5</v>
      </c>
    </row>
    <row r="120" spans="1:28" ht="13.2">
      <c r="A120" s="70">
        <v>1</v>
      </c>
      <c r="B120" s="229" t="s">
        <v>45</v>
      </c>
      <c r="C120" s="101">
        <v>0.5</v>
      </c>
      <c r="D120" s="118">
        <v>5</v>
      </c>
      <c r="E120" s="102">
        <v>1</v>
      </c>
      <c r="F120" s="103">
        <f>MROUND('1RM'!$C$3*C120,5)</f>
        <v>200</v>
      </c>
      <c r="G120" s="95"/>
      <c r="H120" s="77">
        <f t="shared" ref="H120:H123" si="39">D120*E120</f>
        <v>5</v>
      </c>
      <c r="I120" s="78">
        <f t="shared" ref="I120:I123" si="40">F120*H120</f>
        <v>1000</v>
      </c>
      <c r="J120" s="79"/>
      <c r="K120" s="79"/>
      <c r="L120" s="77"/>
      <c r="M120" s="80"/>
      <c r="N120" s="79">
        <f>H120</f>
        <v>5</v>
      </c>
      <c r="O120" s="79">
        <f>H121</f>
        <v>8</v>
      </c>
      <c r="P120" s="79">
        <f>H122</f>
        <v>6</v>
      </c>
      <c r="Q120" s="79">
        <f>H123</f>
        <v>15</v>
      </c>
      <c r="R120" s="81">
        <v>0</v>
      </c>
      <c r="S120" s="82"/>
      <c r="T120" s="81"/>
      <c r="U120" s="81"/>
      <c r="V120" s="81"/>
      <c r="W120" s="83"/>
      <c r="X120" s="81"/>
      <c r="Y120" s="81"/>
      <c r="Z120" s="81"/>
      <c r="AA120" s="81"/>
      <c r="AB120" s="81"/>
    </row>
    <row r="121" spans="1:28" ht="13.2">
      <c r="A121" s="70"/>
      <c r="B121" s="104"/>
      <c r="C121" s="105">
        <v>0.6</v>
      </c>
      <c r="D121" s="106">
        <v>4</v>
      </c>
      <c r="E121" s="94">
        <v>2</v>
      </c>
      <c r="F121" s="107">
        <f>MROUND('1RM'!$C$3*C121,5)</f>
        <v>240</v>
      </c>
      <c r="G121" s="95"/>
      <c r="H121" s="77">
        <f t="shared" si="39"/>
        <v>8</v>
      </c>
      <c r="I121" s="78">
        <f t="shared" si="40"/>
        <v>1920</v>
      </c>
      <c r="J121" s="79"/>
      <c r="K121" s="79"/>
      <c r="L121" s="77"/>
      <c r="M121" s="80"/>
      <c r="N121" s="81"/>
      <c r="O121" s="81"/>
      <c r="P121" s="81"/>
      <c r="Q121" s="81"/>
      <c r="R121" s="81"/>
      <c r="S121" s="82"/>
      <c r="T121" s="81"/>
      <c r="U121" s="81"/>
      <c r="V121" s="81"/>
      <c r="W121" s="83"/>
      <c r="X121" s="81"/>
      <c r="Y121" s="81"/>
      <c r="Z121" s="81"/>
      <c r="AA121" s="81"/>
      <c r="AB121" s="81"/>
    </row>
    <row r="122" spans="1:28" ht="13.2">
      <c r="A122" s="70"/>
      <c r="B122" s="104"/>
      <c r="C122" s="105">
        <v>0.7</v>
      </c>
      <c r="D122" s="106">
        <v>3</v>
      </c>
      <c r="E122" s="94">
        <v>2</v>
      </c>
      <c r="F122" s="107">
        <f>MROUND('1RM'!$C$3*C122,5)</f>
        <v>280</v>
      </c>
      <c r="G122" s="95"/>
      <c r="H122" s="77">
        <f t="shared" si="39"/>
        <v>6</v>
      </c>
      <c r="I122" s="78">
        <f t="shared" si="40"/>
        <v>1680</v>
      </c>
      <c r="J122" s="79"/>
      <c r="K122" s="79"/>
      <c r="L122" s="77"/>
      <c r="M122" s="80"/>
      <c r="N122" s="81"/>
      <c r="O122" s="81"/>
      <c r="P122" s="81"/>
      <c r="Q122" s="81"/>
      <c r="R122" s="81"/>
      <c r="S122" s="82"/>
      <c r="T122" s="81"/>
      <c r="U122" s="81"/>
      <c r="V122" s="81"/>
      <c r="W122" s="83"/>
      <c r="X122" s="81"/>
      <c r="Y122" s="81"/>
      <c r="Z122" s="81"/>
      <c r="AA122" s="81"/>
      <c r="AB122" s="81"/>
    </row>
    <row r="123" spans="1:28" ht="13.2">
      <c r="A123" s="70"/>
      <c r="B123" s="108"/>
      <c r="C123" s="109">
        <v>0.8</v>
      </c>
      <c r="D123" s="116">
        <v>3</v>
      </c>
      <c r="E123" s="110">
        <v>5</v>
      </c>
      <c r="F123" s="111">
        <f>MROUND('1RM'!$C$3*C123,5)</f>
        <v>320</v>
      </c>
      <c r="G123" s="95"/>
      <c r="H123" s="77">
        <f t="shared" si="39"/>
        <v>15</v>
      </c>
      <c r="I123" s="78">
        <f t="shared" si="40"/>
        <v>4800</v>
      </c>
      <c r="J123" s="79"/>
      <c r="K123" s="79"/>
      <c r="L123" s="77"/>
      <c r="M123" s="80"/>
      <c r="N123" s="81"/>
      <c r="O123" s="81"/>
      <c r="P123" s="81"/>
      <c r="Q123" s="81"/>
      <c r="R123" s="81"/>
      <c r="S123" s="82"/>
      <c r="T123" s="81"/>
      <c r="U123" s="81"/>
      <c r="V123" s="81"/>
      <c r="W123" s="83"/>
      <c r="X123" s="81"/>
      <c r="Y123" s="81"/>
      <c r="Z123" s="81"/>
      <c r="AA123" s="81"/>
      <c r="AB123" s="81"/>
    </row>
    <row r="124" spans="1:28" ht="13.2">
      <c r="A124" s="70">
        <v>2</v>
      </c>
      <c r="B124" s="229" t="s">
        <v>47</v>
      </c>
      <c r="C124" s="101">
        <v>0.5</v>
      </c>
      <c r="D124" s="118">
        <v>5</v>
      </c>
      <c r="E124" s="102">
        <v>1</v>
      </c>
      <c r="F124" s="103">
        <f>MROUND('1RM'!$C$4*C124,5)</f>
        <v>135</v>
      </c>
      <c r="G124" s="95"/>
      <c r="H124" s="77"/>
      <c r="I124" s="78"/>
      <c r="J124" s="79">
        <f t="shared" ref="J124:J127" si="41">D124*E124</f>
        <v>5</v>
      </c>
      <c r="K124" s="79">
        <f t="shared" ref="K124:K127" si="42">F124*J124</f>
        <v>675</v>
      </c>
      <c r="L124" s="77"/>
      <c r="M124" s="80"/>
      <c r="N124" s="81"/>
      <c r="O124" s="81"/>
      <c r="P124" s="81"/>
      <c r="Q124" s="81"/>
      <c r="R124" s="81"/>
      <c r="S124" s="77">
        <f>J124</f>
        <v>5</v>
      </c>
      <c r="T124" s="79">
        <f>J125</f>
        <v>4</v>
      </c>
      <c r="U124" s="79">
        <f>J126</f>
        <v>6</v>
      </c>
      <c r="V124" s="79">
        <f>J127</f>
        <v>15</v>
      </c>
      <c r="W124" s="83">
        <v>0</v>
      </c>
      <c r="X124" s="81"/>
      <c r="Y124" s="81"/>
      <c r="Z124" s="81"/>
      <c r="AA124" s="81"/>
      <c r="AB124" s="81"/>
    </row>
    <row r="125" spans="1:28" ht="13.2">
      <c r="A125" s="70"/>
      <c r="B125" s="104"/>
      <c r="C125" s="105">
        <v>0.6</v>
      </c>
      <c r="D125" s="106">
        <v>4</v>
      </c>
      <c r="E125" s="94">
        <v>1</v>
      </c>
      <c r="F125" s="107">
        <f>MROUND('1RM'!$C$4*C125,5)</f>
        <v>160</v>
      </c>
      <c r="G125" s="95"/>
      <c r="H125" s="77"/>
      <c r="I125" s="78"/>
      <c r="J125" s="79">
        <f t="shared" si="41"/>
        <v>4</v>
      </c>
      <c r="K125" s="79">
        <f t="shared" si="42"/>
        <v>640</v>
      </c>
      <c r="L125" s="77"/>
      <c r="M125" s="80"/>
      <c r="N125" s="81"/>
      <c r="O125" s="81"/>
      <c r="P125" s="81"/>
      <c r="Q125" s="81"/>
      <c r="R125" s="81"/>
      <c r="S125" s="82"/>
      <c r="T125" s="81"/>
      <c r="U125" s="81"/>
      <c r="V125" s="81"/>
      <c r="W125" s="83"/>
      <c r="X125" s="81"/>
      <c r="Y125" s="81"/>
      <c r="Z125" s="81"/>
      <c r="AA125" s="81"/>
      <c r="AB125" s="81"/>
    </row>
    <row r="126" spans="1:28" ht="13.2">
      <c r="A126" s="70"/>
      <c r="B126" s="104"/>
      <c r="C126" s="105">
        <v>0.7</v>
      </c>
      <c r="D126" s="106">
        <v>3</v>
      </c>
      <c r="E126" s="94">
        <v>2</v>
      </c>
      <c r="F126" s="107">
        <f>MROUND('1RM'!$C$4*C126,5)</f>
        <v>185</v>
      </c>
      <c r="G126" s="95"/>
      <c r="H126" s="77"/>
      <c r="I126" s="78"/>
      <c r="J126" s="79">
        <f t="shared" si="41"/>
        <v>6</v>
      </c>
      <c r="K126" s="79">
        <f t="shared" si="42"/>
        <v>1110</v>
      </c>
      <c r="L126" s="77"/>
      <c r="M126" s="80"/>
      <c r="N126" s="81"/>
      <c r="O126" s="81"/>
      <c r="P126" s="81"/>
      <c r="Q126" s="81"/>
      <c r="R126" s="81"/>
      <c r="S126" s="82"/>
      <c r="T126" s="81"/>
      <c r="U126" s="81"/>
      <c r="V126" s="81"/>
      <c r="W126" s="83"/>
      <c r="X126" s="81"/>
      <c r="Y126" s="81"/>
      <c r="Z126" s="81"/>
      <c r="AA126" s="81"/>
      <c r="AB126" s="81"/>
    </row>
    <row r="127" spans="1:28" ht="13.2">
      <c r="A127" s="70"/>
      <c r="B127" s="108"/>
      <c r="C127" s="109">
        <v>0.8</v>
      </c>
      <c r="D127" s="116">
        <v>3</v>
      </c>
      <c r="E127" s="110">
        <v>5</v>
      </c>
      <c r="F127" s="111">
        <f>MROUND('1RM'!$C$4*C127,5)</f>
        <v>210</v>
      </c>
      <c r="G127" s="95"/>
      <c r="H127" s="77"/>
      <c r="I127" s="78"/>
      <c r="J127" s="79">
        <f t="shared" si="41"/>
        <v>15</v>
      </c>
      <c r="K127" s="79">
        <f t="shared" si="42"/>
        <v>3150</v>
      </c>
      <c r="L127" s="77"/>
      <c r="M127" s="80"/>
      <c r="N127" s="81"/>
      <c r="O127" s="81"/>
      <c r="P127" s="81"/>
      <c r="Q127" s="81"/>
      <c r="R127" s="81"/>
      <c r="S127" s="82"/>
      <c r="T127" s="81"/>
      <c r="U127" s="81"/>
      <c r="V127" s="81"/>
      <c r="W127" s="83"/>
      <c r="X127" s="81"/>
      <c r="Y127" s="81"/>
      <c r="Z127" s="81"/>
      <c r="AA127" s="81"/>
      <c r="AB127" s="81"/>
    </row>
    <row r="128" spans="1:28" ht="13.2">
      <c r="A128" s="70">
        <v>3</v>
      </c>
      <c r="B128" s="230" t="s">
        <v>61</v>
      </c>
      <c r="C128" s="105"/>
      <c r="D128" s="106">
        <v>10</v>
      </c>
      <c r="E128" s="94">
        <v>5</v>
      </c>
      <c r="F128" s="107"/>
      <c r="G128" s="95"/>
      <c r="H128" s="77"/>
      <c r="I128" s="78"/>
      <c r="J128" s="79"/>
      <c r="K128" s="79"/>
      <c r="L128" s="77"/>
      <c r="M128" s="80"/>
      <c r="N128" s="81"/>
      <c r="O128" s="81"/>
      <c r="P128" s="81"/>
      <c r="Q128" s="81"/>
      <c r="R128" s="81"/>
      <c r="S128" s="82"/>
      <c r="T128" s="81"/>
      <c r="U128" s="81"/>
      <c r="V128" s="81"/>
      <c r="W128" s="83"/>
      <c r="X128" s="81"/>
      <c r="Y128" s="81"/>
      <c r="Z128" s="81"/>
      <c r="AA128" s="81"/>
      <c r="AB128" s="81"/>
    </row>
    <row r="129" spans="1:28" ht="13.2">
      <c r="A129" s="70">
        <v>4</v>
      </c>
      <c r="B129" s="230" t="s">
        <v>64</v>
      </c>
      <c r="C129" s="105"/>
      <c r="D129" s="106">
        <v>10</v>
      </c>
      <c r="E129" s="94">
        <v>5</v>
      </c>
      <c r="F129" s="107"/>
      <c r="G129" s="95"/>
      <c r="H129" s="77"/>
      <c r="I129" s="78"/>
      <c r="J129" s="79"/>
      <c r="K129" s="79"/>
      <c r="L129" s="77"/>
      <c r="M129" s="80"/>
      <c r="N129" s="81"/>
      <c r="O129" s="81"/>
      <c r="P129" s="81"/>
      <c r="Q129" s="81"/>
      <c r="R129" s="81"/>
      <c r="S129" s="82"/>
      <c r="T129" s="81"/>
      <c r="U129" s="81"/>
      <c r="V129" s="81"/>
      <c r="W129" s="83"/>
      <c r="X129" s="81"/>
      <c r="Y129" s="81"/>
      <c r="Z129" s="81"/>
      <c r="AA129" s="81"/>
      <c r="AB129" s="81"/>
    </row>
    <row r="130" spans="1:28" ht="13.2">
      <c r="A130" s="70">
        <v>5</v>
      </c>
      <c r="B130" s="229" t="s">
        <v>65</v>
      </c>
      <c r="C130" s="101">
        <v>0.5</v>
      </c>
      <c r="D130" s="118">
        <v>5</v>
      </c>
      <c r="E130" s="102">
        <v>1</v>
      </c>
      <c r="F130" s="103">
        <f>MROUND('1RM'!$C$3*C130,5)</f>
        <v>200</v>
      </c>
      <c r="G130" s="95"/>
      <c r="H130" s="77">
        <f t="shared" ref="H130:H132" si="43">D130*E130</f>
        <v>5</v>
      </c>
      <c r="I130" s="78">
        <f t="shared" ref="I130:I132" si="44">F130*H130</f>
        <v>1000</v>
      </c>
      <c r="J130" s="79"/>
      <c r="K130" s="79"/>
      <c r="L130" s="77"/>
      <c r="M130" s="80"/>
      <c r="N130" s="79">
        <f>H130</f>
        <v>5</v>
      </c>
      <c r="O130" s="79">
        <f>H131</f>
        <v>5</v>
      </c>
      <c r="P130" s="79">
        <f>H132</f>
        <v>25</v>
      </c>
      <c r="Q130" s="81">
        <v>0</v>
      </c>
      <c r="R130" s="81">
        <v>0</v>
      </c>
      <c r="S130" s="82"/>
      <c r="T130" s="81"/>
      <c r="U130" s="81"/>
      <c r="V130" s="81"/>
      <c r="W130" s="83"/>
      <c r="X130" s="81"/>
      <c r="Y130" s="81"/>
      <c r="Z130" s="81"/>
      <c r="AA130" s="81"/>
      <c r="AB130" s="81"/>
    </row>
    <row r="131" spans="1:28" ht="13.2">
      <c r="A131" s="70"/>
      <c r="B131" s="104"/>
      <c r="C131" s="105">
        <v>0.6</v>
      </c>
      <c r="D131" s="106">
        <v>5</v>
      </c>
      <c r="E131" s="94">
        <v>1</v>
      </c>
      <c r="F131" s="107">
        <f>MROUND('1RM'!$C$3*C131,5)</f>
        <v>240</v>
      </c>
      <c r="G131" s="95"/>
      <c r="H131" s="77">
        <f t="shared" si="43"/>
        <v>5</v>
      </c>
      <c r="I131" s="78">
        <f t="shared" si="44"/>
        <v>1200</v>
      </c>
      <c r="J131" s="79"/>
      <c r="K131" s="79"/>
      <c r="L131" s="77"/>
      <c r="M131" s="80"/>
      <c r="N131" s="81"/>
      <c r="O131" s="81"/>
      <c r="P131" s="81"/>
      <c r="Q131" s="81"/>
      <c r="R131" s="81"/>
      <c r="S131" s="82"/>
      <c r="T131" s="81"/>
      <c r="U131" s="81"/>
      <c r="V131" s="81"/>
      <c r="W131" s="83"/>
      <c r="X131" s="81"/>
      <c r="Y131" s="81"/>
      <c r="Z131" s="81"/>
      <c r="AA131" s="81"/>
      <c r="AB131" s="81"/>
    </row>
    <row r="132" spans="1:28" ht="13.2">
      <c r="A132" s="70"/>
      <c r="B132" s="108"/>
      <c r="C132" s="109">
        <v>0.7</v>
      </c>
      <c r="D132" s="116">
        <v>5</v>
      </c>
      <c r="E132" s="110">
        <v>5</v>
      </c>
      <c r="F132" s="111">
        <f>MROUND('1RM'!$C$3*C132,5)</f>
        <v>280</v>
      </c>
      <c r="G132" s="95"/>
      <c r="H132" s="77">
        <f t="shared" si="43"/>
        <v>25</v>
      </c>
      <c r="I132" s="78">
        <f t="shared" si="44"/>
        <v>7000</v>
      </c>
      <c r="J132" s="79"/>
      <c r="K132" s="79"/>
      <c r="L132" s="77"/>
      <c r="M132" s="80"/>
      <c r="N132" s="81"/>
      <c r="O132" s="81"/>
      <c r="P132" s="81"/>
      <c r="Q132" s="81"/>
      <c r="R132" s="81"/>
      <c r="S132" s="82"/>
      <c r="T132" s="81"/>
      <c r="U132" s="81"/>
      <c r="V132" s="81"/>
      <c r="W132" s="83"/>
      <c r="X132" s="81"/>
      <c r="Y132" s="81"/>
      <c r="Z132" s="81"/>
      <c r="AA132" s="81"/>
      <c r="AB132" s="81"/>
    </row>
    <row r="133" spans="1:28" ht="13.2">
      <c r="A133" s="70">
        <v>6</v>
      </c>
      <c r="B133" s="108" t="s">
        <v>37</v>
      </c>
      <c r="C133" s="109"/>
      <c r="D133" s="116">
        <v>10</v>
      </c>
      <c r="E133" s="110">
        <v>3</v>
      </c>
      <c r="F133" s="111"/>
      <c r="G133" s="95"/>
      <c r="H133" s="77"/>
      <c r="I133" s="78"/>
      <c r="J133" s="79"/>
      <c r="K133" s="79"/>
      <c r="L133" s="77"/>
      <c r="M133" s="80"/>
      <c r="N133" s="81"/>
      <c r="O133" s="81"/>
      <c r="P133" s="81"/>
      <c r="Q133" s="81"/>
      <c r="R133" s="81"/>
      <c r="S133" s="82"/>
      <c r="T133" s="81"/>
      <c r="U133" s="81"/>
      <c r="V133" s="81"/>
      <c r="W133" s="83"/>
      <c r="X133" s="81"/>
      <c r="Y133" s="81"/>
      <c r="Z133" s="81"/>
      <c r="AA133" s="81"/>
      <c r="AB133" s="81"/>
    </row>
    <row r="134" spans="1:28" ht="13.2">
      <c r="A134" s="70"/>
      <c r="B134" s="113"/>
      <c r="C134" s="105"/>
      <c r="D134" s="94"/>
      <c r="E134" s="94"/>
      <c r="F134" s="94"/>
      <c r="G134" s="95"/>
      <c r="H134" s="77"/>
      <c r="I134" s="78"/>
      <c r="J134" s="79"/>
      <c r="K134" s="79"/>
      <c r="L134" s="77"/>
      <c r="M134" s="80"/>
      <c r="N134" s="81"/>
      <c r="O134" s="81"/>
      <c r="P134" s="81"/>
      <c r="Q134" s="81"/>
      <c r="R134" s="81"/>
      <c r="S134" s="82"/>
      <c r="T134" s="81"/>
      <c r="U134" s="81"/>
      <c r="V134" s="81"/>
      <c r="W134" s="83"/>
      <c r="X134" s="81"/>
      <c r="Y134" s="81"/>
      <c r="Z134" s="81"/>
      <c r="AA134" s="81"/>
      <c r="AB134" s="81"/>
    </row>
    <row r="135" spans="1:28" ht="13.2">
      <c r="A135" s="70"/>
      <c r="B135" s="232" t="s">
        <v>68</v>
      </c>
      <c r="C135" s="114" t="s">
        <v>10</v>
      </c>
      <c r="D135" s="73" t="s">
        <v>34</v>
      </c>
      <c r="E135" s="73" t="s">
        <v>35</v>
      </c>
      <c r="F135" s="115" t="s">
        <v>36</v>
      </c>
      <c r="G135" s="100"/>
      <c r="H135" s="77"/>
      <c r="I135" s="78"/>
      <c r="J135" s="79"/>
      <c r="K135" s="79"/>
      <c r="L135" s="77"/>
      <c r="M135" s="80"/>
      <c r="N135" s="81"/>
      <c r="O135" s="81"/>
      <c r="P135" s="81"/>
      <c r="Q135" s="81"/>
      <c r="R135" s="81"/>
      <c r="S135" s="82"/>
      <c r="T135" s="81"/>
      <c r="U135" s="81"/>
      <c r="V135" s="81"/>
      <c r="W135" s="83"/>
      <c r="X135" s="81"/>
      <c r="Y135" s="81"/>
      <c r="Z135" s="81"/>
      <c r="AA135" s="81"/>
      <c r="AB135" s="81"/>
    </row>
    <row r="136" spans="1:28" ht="13.2">
      <c r="A136" s="70">
        <v>1</v>
      </c>
      <c r="B136" s="229" t="s">
        <v>66</v>
      </c>
      <c r="C136" s="101">
        <v>0.5</v>
      </c>
      <c r="D136" s="118">
        <v>4</v>
      </c>
      <c r="E136" s="102">
        <v>1</v>
      </c>
      <c r="F136" s="103">
        <f>MROUND('1RM'!$C$5*C136,5)</f>
        <v>235</v>
      </c>
      <c r="G136" s="95"/>
      <c r="H136" s="77"/>
      <c r="I136" s="78"/>
      <c r="J136" s="79"/>
      <c r="K136" s="79"/>
      <c r="L136" s="77">
        <f t="shared" ref="L136:L139" si="45">D136*E136</f>
        <v>4</v>
      </c>
      <c r="M136" s="80">
        <f t="shared" ref="M136:M139" si="46">F136*L136</f>
        <v>940</v>
      </c>
      <c r="N136" s="81"/>
      <c r="O136" s="81"/>
      <c r="P136" s="81"/>
      <c r="Q136" s="81"/>
      <c r="R136" s="81"/>
      <c r="S136" s="82"/>
      <c r="T136" s="81"/>
      <c r="U136" s="81"/>
      <c r="V136" s="81"/>
      <c r="W136" s="83"/>
      <c r="X136" s="79">
        <f>L136</f>
        <v>4</v>
      </c>
      <c r="Y136" s="79">
        <f>L137</f>
        <v>4</v>
      </c>
      <c r="Z136" s="79">
        <f>L138+L139</f>
        <v>24</v>
      </c>
      <c r="AA136" s="81">
        <v>0</v>
      </c>
      <c r="AB136" s="81">
        <v>0</v>
      </c>
    </row>
    <row r="137" spans="1:28" ht="13.2">
      <c r="A137" s="70"/>
      <c r="B137" s="104"/>
      <c r="C137" s="105">
        <v>0.6</v>
      </c>
      <c r="D137" s="106">
        <v>4</v>
      </c>
      <c r="E137" s="94">
        <v>1</v>
      </c>
      <c r="F137" s="107">
        <f>MROUND('1RM'!$C$5*C137,5)</f>
        <v>280</v>
      </c>
      <c r="G137" s="95"/>
      <c r="H137" s="77"/>
      <c r="I137" s="78"/>
      <c r="J137" s="79"/>
      <c r="K137" s="79"/>
      <c r="L137" s="77">
        <f t="shared" si="45"/>
        <v>4</v>
      </c>
      <c r="M137" s="80">
        <f t="shared" si="46"/>
        <v>1120</v>
      </c>
      <c r="N137" s="81"/>
      <c r="O137" s="81"/>
      <c r="P137" s="81"/>
      <c r="Q137" s="81"/>
      <c r="R137" s="81"/>
      <c r="S137" s="82"/>
      <c r="T137" s="81"/>
      <c r="U137" s="81"/>
      <c r="V137" s="81"/>
      <c r="W137" s="83"/>
      <c r="X137" s="81"/>
      <c r="Y137" s="81"/>
      <c r="Z137" s="81"/>
      <c r="AA137" s="81"/>
      <c r="AB137" s="81"/>
    </row>
    <row r="138" spans="1:28" ht="13.2">
      <c r="A138" s="70"/>
      <c r="B138" s="104"/>
      <c r="C138" s="105">
        <v>0.7</v>
      </c>
      <c r="D138" s="106">
        <v>4</v>
      </c>
      <c r="E138" s="94">
        <v>2</v>
      </c>
      <c r="F138" s="107">
        <f>MROUND('1RM'!$C$5*C138,5)</f>
        <v>330</v>
      </c>
      <c r="G138" s="95"/>
      <c r="H138" s="77"/>
      <c r="I138" s="78"/>
      <c r="J138" s="79"/>
      <c r="K138" s="79"/>
      <c r="L138" s="77">
        <f t="shared" si="45"/>
        <v>8</v>
      </c>
      <c r="M138" s="80">
        <f t="shared" si="46"/>
        <v>2640</v>
      </c>
      <c r="N138" s="81"/>
      <c r="O138" s="81"/>
      <c r="P138" s="81"/>
      <c r="Q138" s="81"/>
      <c r="R138" s="81"/>
      <c r="S138" s="82"/>
      <c r="T138" s="81"/>
      <c r="U138" s="81"/>
      <c r="V138" s="81"/>
      <c r="W138" s="83"/>
      <c r="X138" s="81"/>
      <c r="Y138" s="81"/>
      <c r="Z138" s="81"/>
      <c r="AA138" s="81"/>
      <c r="AB138" s="81"/>
    </row>
    <row r="139" spans="1:28" ht="13.2">
      <c r="A139" s="70"/>
      <c r="B139" s="108"/>
      <c r="C139" s="109">
        <v>0.75</v>
      </c>
      <c r="D139" s="116">
        <v>4</v>
      </c>
      <c r="E139" s="110">
        <v>4</v>
      </c>
      <c r="F139" s="111">
        <f>MROUND('1RM'!$C$5*C139,5)</f>
        <v>355</v>
      </c>
      <c r="G139" s="95"/>
      <c r="H139" s="77"/>
      <c r="I139" s="78"/>
      <c r="J139" s="79"/>
      <c r="K139" s="79"/>
      <c r="L139" s="77">
        <f t="shared" si="45"/>
        <v>16</v>
      </c>
      <c r="M139" s="80">
        <f t="shared" si="46"/>
        <v>5680</v>
      </c>
      <c r="N139" s="81"/>
      <c r="O139" s="81"/>
      <c r="P139" s="81"/>
      <c r="Q139" s="81"/>
      <c r="R139" s="81"/>
      <c r="S139" s="82"/>
      <c r="T139" s="81"/>
      <c r="U139" s="81"/>
      <c r="V139" s="81"/>
      <c r="W139" s="83"/>
      <c r="X139" s="81"/>
      <c r="Y139" s="81"/>
      <c r="Z139" s="81"/>
      <c r="AA139" s="81"/>
      <c r="AB139" s="81"/>
    </row>
    <row r="140" spans="1:28" ht="13.2">
      <c r="A140" s="70">
        <v>2</v>
      </c>
      <c r="B140" s="229" t="s">
        <v>47</v>
      </c>
      <c r="C140" s="101">
        <v>0.5</v>
      </c>
      <c r="D140" s="118">
        <v>6</v>
      </c>
      <c r="E140" s="102">
        <v>1</v>
      </c>
      <c r="F140" s="103">
        <f>MROUND('1RM'!$C$4*C140,5)</f>
        <v>135</v>
      </c>
      <c r="G140" s="95"/>
      <c r="H140" s="77"/>
      <c r="I140" s="78"/>
      <c r="J140" s="79">
        <f t="shared" ref="J140:J150" si="47">D140*E140</f>
        <v>6</v>
      </c>
      <c r="K140" s="79">
        <f t="shared" ref="K140:K150" si="48">F140*J140</f>
        <v>810</v>
      </c>
      <c r="L140" s="77"/>
      <c r="M140" s="80"/>
      <c r="N140" s="81"/>
      <c r="O140" s="81"/>
      <c r="P140" s="81"/>
      <c r="Q140" s="81"/>
      <c r="R140" s="81"/>
      <c r="S140" s="77">
        <f>J140+J149+J150</f>
        <v>21</v>
      </c>
      <c r="T140" s="79">
        <f>J141+J147+J148</f>
        <v>16</v>
      </c>
      <c r="U140" s="79">
        <f>J142+J143+J145+J146</f>
        <v>24</v>
      </c>
      <c r="V140" s="79">
        <f>J144</f>
        <v>4</v>
      </c>
      <c r="W140" s="83">
        <v>0</v>
      </c>
      <c r="X140" s="81"/>
      <c r="Y140" s="81"/>
      <c r="Z140" s="81"/>
      <c r="AA140" s="81"/>
      <c r="AB140" s="81"/>
    </row>
    <row r="141" spans="1:28" ht="13.2">
      <c r="A141" s="70"/>
      <c r="B141" s="104"/>
      <c r="C141" s="105">
        <v>0.6</v>
      </c>
      <c r="D141" s="106">
        <v>5</v>
      </c>
      <c r="E141" s="94">
        <v>1</v>
      </c>
      <c r="F141" s="107">
        <f>MROUND('1RM'!$C$4*C141,5)</f>
        <v>160</v>
      </c>
      <c r="G141" s="95"/>
      <c r="H141" s="77"/>
      <c r="I141" s="78"/>
      <c r="J141" s="79">
        <f t="shared" si="47"/>
        <v>5</v>
      </c>
      <c r="K141" s="79">
        <f t="shared" si="48"/>
        <v>800</v>
      </c>
      <c r="L141" s="77"/>
      <c r="M141" s="80"/>
      <c r="N141" s="81"/>
      <c r="O141" s="81"/>
      <c r="P141" s="81"/>
      <c r="Q141" s="81"/>
      <c r="R141" s="81"/>
      <c r="S141" s="82"/>
      <c r="T141" s="81"/>
      <c r="U141" s="81"/>
      <c r="V141" s="81"/>
      <c r="W141" s="83"/>
      <c r="X141" s="81"/>
      <c r="Y141" s="81"/>
      <c r="Z141" s="81"/>
      <c r="AA141" s="81"/>
      <c r="AB141" s="81"/>
    </row>
    <row r="142" spans="1:28" ht="13.2">
      <c r="A142" s="70"/>
      <c r="B142" s="104"/>
      <c r="C142" s="105">
        <v>0.7</v>
      </c>
      <c r="D142" s="106">
        <v>4</v>
      </c>
      <c r="E142" s="94">
        <v>2</v>
      </c>
      <c r="F142" s="107">
        <f>MROUND('1RM'!$C$4*C142,5)</f>
        <v>185</v>
      </c>
      <c r="G142" s="95"/>
      <c r="H142" s="77"/>
      <c r="I142" s="78"/>
      <c r="J142" s="79">
        <f t="shared" si="47"/>
        <v>8</v>
      </c>
      <c r="K142" s="79">
        <f t="shared" si="48"/>
        <v>1480</v>
      </c>
      <c r="L142" s="77"/>
      <c r="M142" s="80"/>
      <c r="N142" s="81"/>
      <c r="O142" s="81"/>
      <c r="P142" s="81"/>
      <c r="Q142" s="81"/>
      <c r="R142" s="81"/>
      <c r="S142" s="82"/>
      <c r="T142" s="81"/>
      <c r="U142" s="81"/>
      <c r="V142" s="81"/>
      <c r="W142" s="83"/>
      <c r="X142" s="81"/>
      <c r="Y142" s="81"/>
      <c r="Z142" s="81"/>
      <c r="AA142" s="81"/>
      <c r="AB142" s="81"/>
    </row>
    <row r="143" spans="1:28" ht="13.2">
      <c r="A143" s="70"/>
      <c r="B143" s="104"/>
      <c r="C143" s="105">
        <v>0.75</v>
      </c>
      <c r="D143" s="106">
        <v>3</v>
      </c>
      <c r="E143" s="94">
        <v>2</v>
      </c>
      <c r="F143" s="107">
        <f>MROUND('1RM'!$C$4*C143,5)</f>
        <v>200</v>
      </c>
      <c r="G143" s="95"/>
      <c r="H143" s="77"/>
      <c r="I143" s="78"/>
      <c r="J143" s="79">
        <f t="shared" si="47"/>
        <v>6</v>
      </c>
      <c r="K143" s="79">
        <f t="shared" si="48"/>
        <v>1200</v>
      </c>
      <c r="L143" s="77"/>
      <c r="M143" s="80"/>
      <c r="N143" s="81"/>
      <c r="O143" s="81"/>
      <c r="P143" s="81"/>
      <c r="Q143" s="81"/>
      <c r="R143" s="81"/>
      <c r="S143" s="82"/>
      <c r="T143" s="81"/>
      <c r="U143" s="81"/>
      <c r="V143" s="81"/>
      <c r="W143" s="83"/>
      <c r="X143" s="81"/>
      <c r="Y143" s="81"/>
      <c r="Z143" s="81"/>
      <c r="AA143" s="81"/>
      <c r="AB143" s="81"/>
    </row>
    <row r="144" spans="1:28" ht="13.2">
      <c r="A144" s="70"/>
      <c r="B144" s="104"/>
      <c r="C144" s="105">
        <v>0.8</v>
      </c>
      <c r="D144" s="106">
        <v>2</v>
      </c>
      <c r="E144" s="94">
        <v>2</v>
      </c>
      <c r="F144" s="107">
        <f>MROUND('1RM'!$C$4*C144,5)</f>
        <v>210</v>
      </c>
      <c r="G144" s="95"/>
      <c r="H144" s="77"/>
      <c r="I144" s="78"/>
      <c r="J144" s="79">
        <f t="shared" si="47"/>
        <v>4</v>
      </c>
      <c r="K144" s="79">
        <f t="shared" si="48"/>
        <v>840</v>
      </c>
      <c r="L144" s="77"/>
      <c r="M144" s="80"/>
      <c r="N144" s="81"/>
      <c r="O144" s="81"/>
      <c r="P144" s="81"/>
      <c r="Q144" s="81"/>
      <c r="R144" s="81"/>
      <c r="S144" s="82"/>
      <c r="T144" s="81"/>
      <c r="U144" s="81"/>
      <c r="V144" s="81"/>
      <c r="W144" s="83"/>
      <c r="X144" s="81"/>
      <c r="Y144" s="81"/>
      <c r="Z144" s="81"/>
      <c r="AA144" s="81"/>
      <c r="AB144" s="81"/>
    </row>
    <row r="145" spans="1:28" ht="13.2">
      <c r="A145" s="70"/>
      <c r="B145" s="104"/>
      <c r="C145" s="105">
        <v>0.75</v>
      </c>
      <c r="D145" s="106">
        <v>3</v>
      </c>
      <c r="E145" s="94">
        <v>2</v>
      </c>
      <c r="F145" s="107">
        <f>MROUND('1RM'!$C$4*C145,5)</f>
        <v>200</v>
      </c>
      <c r="G145" s="95"/>
      <c r="H145" s="77"/>
      <c r="I145" s="78"/>
      <c r="J145" s="79">
        <f t="shared" si="47"/>
        <v>6</v>
      </c>
      <c r="K145" s="79">
        <f t="shared" si="48"/>
        <v>1200</v>
      </c>
      <c r="L145" s="77"/>
      <c r="M145" s="80"/>
      <c r="N145" s="81"/>
      <c r="O145" s="81"/>
      <c r="P145" s="81"/>
      <c r="Q145" s="81"/>
      <c r="R145" s="81"/>
      <c r="S145" s="82"/>
      <c r="T145" s="81"/>
      <c r="U145" s="81"/>
      <c r="V145" s="81"/>
      <c r="W145" s="83"/>
      <c r="X145" s="81"/>
      <c r="Y145" s="81"/>
      <c r="Z145" s="81"/>
      <c r="AA145" s="81"/>
      <c r="AB145" s="81"/>
    </row>
    <row r="146" spans="1:28" ht="13.2">
      <c r="A146" s="70"/>
      <c r="B146" s="104"/>
      <c r="C146" s="105">
        <v>0.7</v>
      </c>
      <c r="D146" s="106">
        <v>4</v>
      </c>
      <c r="E146" s="94">
        <v>1</v>
      </c>
      <c r="F146" s="107">
        <f>MROUND('1RM'!$C$4*C146,5)</f>
        <v>185</v>
      </c>
      <c r="G146" s="95"/>
      <c r="H146" s="77"/>
      <c r="I146" s="78"/>
      <c r="J146" s="79">
        <f t="shared" si="47"/>
        <v>4</v>
      </c>
      <c r="K146" s="79">
        <f t="shared" si="48"/>
        <v>740</v>
      </c>
      <c r="L146" s="77"/>
      <c r="M146" s="80"/>
      <c r="N146" s="81"/>
      <c r="O146" s="81"/>
      <c r="P146" s="81"/>
      <c r="Q146" s="81"/>
      <c r="R146" s="81"/>
      <c r="S146" s="82"/>
      <c r="T146" s="81"/>
      <c r="U146" s="81"/>
      <c r="V146" s="81"/>
      <c r="W146" s="83"/>
      <c r="X146" s="81"/>
      <c r="Y146" s="81"/>
      <c r="Z146" s="81"/>
      <c r="AA146" s="81"/>
      <c r="AB146" s="81"/>
    </row>
    <row r="147" spans="1:28" ht="13.2">
      <c r="A147" s="70"/>
      <c r="B147" s="104"/>
      <c r="C147" s="105">
        <v>0.65</v>
      </c>
      <c r="D147" s="106">
        <v>5</v>
      </c>
      <c r="E147" s="94">
        <v>1</v>
      </c>
      <c r="F147" s="107">
        <f>MROUND('1RM'!$C$4*C147,5)</f>
        <v>170</v>
      </c>
      <c r="G147" s="95"/>
      <c r="H147" s="77"/>
      <c r="I147" s="78"/>
      <c r="J147" s="79">
        <f t="shared" si="47"/>
        <v>5</v>
      </c>
      <c r="K147" s="79">
        <f t="shared" si="48"/>
        <v>850</v>
      </c>
      <c r="L147" s="77"/>
      <c r="M147" s="80"/>
      <c r="N147" s="81"/>
      <c r="O147" s="81"/>
      <c r="P147" s="81"/>
      <c r="Q147" s="81"/>
      <c r="R147" s="81"/>
      <c r="S147" s="82"/>
      <c r="T147" s="81"/>
      <c r="U147" s="81"/>
      <c r="V147" s="81"/>
      <c r="W147" s="83"/>
      <c r="X147" s="81"/>
      <c r="Y147" s="81"/>
      <c r="Z147" s="81"/>
      <c r="AA147" s="81"/>
      <c r="AB147" s="81"/>
    </row>
    <row r="148" spans="1:28" ht="13.2">
      <c r="A148" s="70"/>
      <c r="B148" s="104"/>
      <c r="C148" s="105">
        <v>0.6</v>
      </c>
      <c r="D148" s="106">
        <v>6</v>
      </c>
      <c r="E148" s="94">
        <v>1</v>
      </c>
      <c r="F148" s="107">
        <f>MROUND('1RM'!$C$4*C148,5)</f>
        <v>160</v>
      </c>
      <c r="G148" s="95"/>
      <c r="H148" s="77"/>
      <c r="I148" s="78"/>
      <c r="J148" s="79">
        <f t="shared" si="47"/>
        <v>6</v>
      </c>
      <c r="K148" s="79">
        <f t="shared" si="48"/>
        <v>960</v>
      </c>
      <c r="L148" s="77"/>
      <c r="M148" s="80"/>
      <c r="N148" s="81"/>
      <c r="O148" s="81"/>
      <c r="P148" s="81"/>
      <c r="Q148" s="81"/>
      <c r="R148" s="81"/>
      <c r="S148" s="82"/>
      <c r="T148" s="81"/>
      <c r="U148" s="81"/>
      <c r="V148" s="81"/>
      <c r="W148" s="83"/>
      <c r="X148" s="81"/>
      <c r="Y148" s="81"/>
      <c r="Z148" s="81"/>
      <c r="AA148" s="81"/>
      <c r="AB148" s="81"/>
    </row>
    <row r="149" spans="1:28" ht="13.2">
      <c r="A149" s="70"/>
      <c r="B149" s="104"/>
      <c r="C149" s="105">
        <v>0.55000000000000004</v>
      </c>
      <c r="D149" s="106">
        <v>7</v>
      </c>
      <c r="E149" s="94">
        <v>1</v>
      </c>
      <c r="F149" s="107">
        <f>MROUND('1RM'!$C$4*C149,5)</f>
        <v>145</v>
      </c>
      <c r="G149" s="95"/>
      <c r="H149" s="77"/>
      <c r="I149" s="78"/>
      <c r="J149" s="79">
        <f t="shared" si="47"/>
        <v>7</v>
      </c>
      <c r="K149" s="79">
        <f t="shared" si="48"/>
        <v>1015</v>
      </c>
      <c r="L149" s="77"/>
      <c r="M149" s="80"/>
      <c r="N149" s="81"/>
      <c r="O149" s="81"/>
      <c r="P149" s="81"/>
      <c r="Q149" s="81"/>
      <c r="R149" s="81"/>
      <c r="S149" s="82"/>
      <c r="T149" s="81"/>
      <c r="U149" s="81"/>
      <c r="V149" s="81"/>
      <c r="W149" s="83"/>
      <c r="X149" s="81"/>
      <c r="Y149" s="81"/>
      <c r="Z149" s="81"/>
      <c r="AA149" s="81"/>
      <c r="AB149" s="81"/>
    </row>
    <row r="150" spans="1:28" ht="13.2">
      <c r="A150" s="70"/>
      <c r="B150" s="108"/>
      <c r="C150" s="109">
        <v>0.5</v>
      </c>
      <c r="D150" s="116">
        <v>8</v>
      </c>
      <c r="E150" s="110">
        <v>1</v>
      </c>
      <c r="F150" s="111">
        <f>MROUND('1RM'!$C$4*C150,5)</f>
        <v>135</v>
      </c>
      <c r="G150" s="95"/>
      <c r="H150" s="77"/>
      <c r="I150" s="78"/>
      <c r="J150" s="79">
        <f t="shared" si="47"/>
        <v>8</v>
      </c>
      <c r="K150" s="79">
        <f t="shared" si="48"/>
        <v>1080</v>
      </c>
      <c r="L150" s="77"/>
      <c r="M150" s="80"/>
      <c r="N150" s="81"/>
      <c r="O150" s="81"/>
      <c r="P150" s="81"/>
      <c r="Q150" s="81"/>
      <c r="R150" s="81"/>
      <c r="S150" s="82"/>
      <c r="T150" s="81"/>
      <c r="U150" s="81"/>
      <c r="V150" s="81"/>
      <c r="W150" s="83"/>
      <c r="X150" s="81"/>
      <c r="Y150" s="81"/>
      <c r="Z150" s="81"/>
      <c r="AA150" s="81"/>
      <c r="AB150" s="81"/>
    </row>
    <row r="151" spans="1:28" ht="13.2">
      <c r="A151" s="70">
        <v>3</v>
      </c>
      <c r="B151" s="230" t="s">
        <v>61</v>
      </c>
      <c r="C151" s="105"/>
      <c r="D151" s="94">
        <v>10</v>
      </c>
      <c r="E151" s="94">
        <v>5</v>
      </c>
      <c r="F151" s="107"/>
      <c r="G151" s="95"/>
      <c r="H151" s="77"/>
      <c r="I151" s="78"/>
      <c r="J151" s="79"/>
      <c r="K151" s="79"/>
      <c r="L151" s="77"/>
      <c r="M151" s="80"/>
      <c r="N151" s="81"/>
      <c r="O151" s="81"/>
      <c r="P151" s="81"/>
      <c r="Q151" s="81"/>
      <c r="R151" s="81"/>
      <c r="S151" s="82"/>
      <c r="T151" s="81"/>
      <c r="U151" s="81"/>
      <c r="V151" s="81"/>
      <c r="W151" s="83"/>
      <c r="X151" s="81"/>
      <c r="Y151" s="81"/>
      <c r="Z151" s="81"/>
      <c r="AA151" s="81"/>
      <c r="AB151" s="81"/>
    </row>
    <row r="152" spans="1:28" ht="13.2">
      <c r="A152" s="70">
        <v>4</v>
      </c>
      <c r="B152" s="229" t="s">
        <v>69</v>
      </c>
      <c r="C152" s="101">
        <v>0.6</v>
      </c>
      <c r="D152" s="118">
        <v>5</v>
      </c>
      <c r="E152" s="102">
        <v>1</v>
      </c>
      <c r="F152" s="103">
        <f>MROUND('1RM'!$C$5*C152,5)</f>
        <v>280</v>
      </c>
      <c r="G152" s="95"/>
      <c r="H152" s="77"/>
      <c r="I152" s="78"/>
      <c r="J152" s="79"/>
      <c r="K152" s="79"/>
      <c r="L152" s="77">
        <f t="shared" ref="L152:L154" si="49">D152*E152</f>
        <v>5</v>
      </c>
      <c r="M152" s="80">
        <f t="shared" ref="M152:M154" si="50">F152*L152</f>
        <v>1400</v>
      </c>
      <c r="N152" s="81"/>
      <c r="O152" s="81"/>
      <c r="P152" s="81"/>
      <c r="Q152" s="81"/>
      <c r="R152" s="81"/>
      <c r="S152" s="82"/>
      <c r="T152" s="81"/>
      <c r="U152" s="81"/>
      <c r="V152" s="81"/>
      <c r="W152" s="83"/>
      <c r="X152" s="81">
        <v>0</v>
      </c>
      <c r="Y152" s="79">
        <f>L152</f>
        <v>5</v>
      </c>
      <c r="Z152" s="79">
        <f>L153</f>
        <v>10</v>
      </c>
      <c r="AA152" s="79">
        <f>L154</f>
        <v>16</v>
      </c>
      <c r="AB152" s="81">
        <v>0</v>
      </c>
    </row>
    <row r="153" spans="1:28" ht="13.2">
      <c r="A153" s="70"/>
      <c r="B153" s="104"/>
      <c r="C153" s="105">
        <v>0.7</v>
      </c>
      <c r="D153" s="106">
        <v>5</v>
      </c>
      <c r="E153" s="94">
        <v>2</v>
      </c>
      <c r="F153" s="107">
        <f>MROUND('1RM'!$C$5*C153,5)</f>
        <v>330</v>
      </c>
      <c r="G153" s="95"/>
      <c r="H153" s="77"/>
      <c r="I153" s="78"/>
      <c r="J153" s="79"/>
      <c r="K153" s="79"/>
      <c r="L153" s="77">
        <f t="shared" si="49"/>
        <v>10</v>
      </c>
      <c r="M153" s="80">
        <f t="shared" si="50"/>
        <v>3300</v>
      </c>
      <c r="N153" s="81"/>
      <c r="O153" s="81"/>
      <c r="P153" s="81"/>
      <c r="Q153" s="81"/>
      <c r="R153" s="81"/>
      <c r="S153" s="82"/>
      <c r="T153" s="81"/>
      <c r="U153" s="81"/>
      <c r="V153" s="81"/>
      <c r="W153" s="83"/>
      <c r="X153" s="81"/>
      <c r="Y153" s="81"/>
      <c r="Z153" s="81"/>
      <c r="AA153" s="81"/>
      <c r="AB153" s="81"/>
    </row>
    <row r="154" spans="1:28" ht="13.2">
      <c r="A154" s="70"/>
      <c r="B154" s="108"/>
      <c r="C154" s="109">
        <v>0.8</v>
      </c>
      <c r="D154" s="116">
        <v>4</v>
      </c>
      <c r="E154" s="110">
        <v>4</v>
      </c>
      <c r="F154" s="111">
        <f>MROUND('1RM'!$C$5*C154,5)</f>
        <v>375</v>
      </c>
      <c r="G154" s="95"/>
      <c r="H154" s="77"/>
      <c r="I154" s="78"/>
      <c r="J154" s="79"/>
      <c r="K154" s="79"/>
      <c r="L154" s="77">
        <f t="shared" si="49"/>
        <v>16</v>
      </c>
      <c r="M154" s="80">
        <f t="shared" si="50"/>
        <v>6000</v>
      </c>
      <c r="N154" s="81"/>
      <c r="O154" s="81"/>
      <c r="P154" s="81"/>
      <c r="Q154" s="81"/>
      <c r="R154" s="81"/>
      <c r="S154" s="82"/>
      <c r="T154" s="81"/>
      <c r="U154" s="81"/>
      <c r="V154" s="81"/>
      <c r="W154" s="83"/>
      <c r="X154" s="81"/>
      <c r="Y154" s="81"/>
      <c r="Z154" s="81"/>
      <c r="AA154" s="81"/>
      <c r="AB154" s="81"/>
    </row>
    <row r="155" spans="1:28" ht="13.2">
      <c r="A155" s="70">
        <v>5</v>
      </c>
      <c r="B155" s="230" t="s">
        <v>58</v>
      </c>
      <c r="C155" s="105"/>
      <c r="D155" s="106">
        <v>5</v>
      </c>
      <c r="E155" s="94">
        <v>5</v>
      </c>
      <c r="F155" s="107"/>
      <c r="G155" s="95"/>
      <c r="H155" s="77"/>
      <c r="I155" s="78"/>
      <c r="J155" s="79"/>
      <c r="K155" s="79"/>
      <c r="L155" s="77"/>
      <c r="M155" s="80"/>
      <c r="N155" s="81"/>
      <c r="O155" s="81"/>
      <c r="P155" s="81"/>
      <c r="Q155" s="81"/>
      <c r="R155" s="81"/>
      <c r="S155" s="82"/>
      <c r="T155" s="81"/>
      <c r="U155" s="81"/>
      <c r="V155" s="81"/>
      <c r="W155" s="83"/>
      <c r="X155" s="81"/>
      <c r="Y155" s="81"/>
      <c r="Z155" s="81"/>
      <c r="AA155" s="81"/>
      <c r="AB155" s="81"/>
    </row>
    <row r="156" spans="1:28" ht="13.2">
      <c r="A156" s="70">
        <v>6</v>
      </c>
      <c r="B156" s="108" t="s">
        <v>37</v>
      </c>
      <c r="C156" s="109"/>
      <c r="D156" s="116">
        <v>10</v>
      </c>
      <c r="E156" s="110">
        <v>3</v>
      </c>
      <c r="F156" s="111"/>
      <c r="G156" s="95"/>
      <c r="H156" s="77"/>
      <c r="I156" s="78"/>
      <c r="J156" s="79"/>
      <c r="K156" s="79"/>
      <c r="L156" s="77"/>
      <c r="M156" s="80"/>
      <c r="N156" s="81"/>
      <c r="O156" s="81"/>
      <c r="P156" s="81"/>
      <c r="Q156" s="81"/>
      <c r="R156" s="81"/>
      <c r="S156" s="82"/>
      <c r="T156" s="81"/>
      <c r="U156" s="81"/>
      <c r="V156" s="81"/>
      <c r="W156" s="83"/>
      <c r="X156" s="81"/>
      <c r="Y156" s="81"/>
      <c r="Z156" s="81"/>
      <c r="AA156" s="81"/>
      <c r="AB156" s="81"/>
    </row>
    <row r="157" spans="1:28" ht="13.2">
      <c r="A157" s="70"/>
      <c r="B157" s="113"/>
      <c r="C157" s="105"/>
      <c r="D157" s="94"/>
      <c r="E157" s="94"/>
      <c r="F157" s="94"/>
      <c r="G157" s="95"/>
      <c r="H157" s="77"/>
      <c r="I157" s="78"/>
      <c r="J157" s="79"/>
      <c r="K157" s="79"/>
      <c r="L157" s="77"/>
      <c r="M157" s="80"/>
      <c r="N157" s="81"/>
      <c r="O157" s="81"/>
      <c r="P157" s="81"/>
      <c r="Q157" s="81"/>
      <c r="R157" s="81"/>
      <c r="S157" s="82"/>
      <c r="T157" s="81"/>
      <c r="U157" s="81"/>
      <c r="V157" s="81"/>
      <c r="W157" s="83"/>
      <c r="X157" s="81"/>
      <c r="Y157" s="81"/>
      <c r="Z157" s="81"/>
      <c r="AA157" s="81"/>
      <c r="AB157" s="81"/>
    </row>
    <row r="158" spans="1:28" ht="13.2">
      <c r="A158" s="70"/>
      <c r="B158" s="232" t="s">
        <v>54</v>
      </c>
      <c r="C158" s="114" t="s">
        <v>10</v>
      </c>
      <c r="D158" s="73" t="s">
        <v>34</v>
      </c>
      <c r="E158" s="73" t="s">
        <v>35</v>
      </c>
      <c r="F158" s="115" t="s">
        <v>36</v>
      </c>
      <c r="G158" s="100"/>
      <c r="H158" s="77"/>
      <c r="I158" s="78"/>
      <c r="J158" s="79"/>
      <c r="K158" s="79"/>
      <c r="L158" s="77"/>
      <c r="M158" s="80"/>
      <c r="N158" s="81"/>
      <c r="O158" s="81"/>
      <c r="P158" s="81"/>
      <c r="Q158" s="81"/>
      <c r="R158" s="81"/>
      <c r="S158" s="82"/>
      <c r="T158" s="81"/>
      <c r="U158" s="81"/>
      <c r="V158" s="81"/>
      <c r="W158" s="83"/>
      <c r="X158" s="81"/>
      <c r="Y158" s="81"/>
      <c r="Z158" s="81"/>
      <c r="AA158" s="81"/>
      <c r="AB158" s="81"/>
    </row>
    <row r="159" spans="1:28" ht="13.2">
      <c r="A159" s="70">
        <v>1</v>
      </c>
      <c r="B159" s="229" t="s">
        <v>47</v>
      </c>
      <c r="C159" s="101">
        <v>0.5</v>
      </c>
      <c r="D159" s="118">
        <v>5</v>
      </c>
      <c r="E159" s="102">
        <v>1</v>
      </c>
      <c r="F159" s="103">
        <f>MROUND('1RM'!$C$4*C159,5)</f>
        <v>135</v>
      </c>
      <c r="G159" s="95"/>
      <c r="H159" s="77"/>
      <c r="I159" s="78"/>
      <c r="J159" s="79">
        <f t="shared" ref="J159:J162" si="51">D159*E159</f>
        <v>5</v>
      </c>
      <c r="K159" s="79">
        <f t="shared" ref="K159:K162" si="52">F159*J159</f>
        <v>675</v>
      </c>
      <c r="L159" s="77"/>
      <c r="M159" s="80"/>
      <c r="N159" s="81"/>
      <c r="O159" s="81"/>
      <c r="P159" s="81"/>
      <c r="Q159" s="81"/>
      <c r="R159" s="81"/>
      <c r="S159" s="77">
        <f>J159</f>
        <v>5</v>
      </c>
      <c r="T159" s="79">
        <f>J160</f>
        <v>4</v>
      </c>
      <c r="U159" s="79">
        <f>J161</f>
        <v>6</v>
      </c>
      <c r="V159" s="79">
        <f>J162</f>
        <v>10</v>
      </c>
      <c r="W159" s="83">
        <v>0</v>
      </c>
      <c r="X159" s="81"/>
      <c r="Y159" s="81"/>
      <c r="Z159" s="81"/>
      <c r="AA159" s="81"/>
      <c r="AB159" s="81"/>
    </row>
    <row r="160" spans="1:28" ht="13.2">
      <c r="A160" s="70"/>
      <c r="B160" s="104"/>
      <c r="C160" s="105">
        <v>0.6</v>
      </c>
      <c r="D160" s="106">
        <v>4</v>
      </c>
      <c r="E160" s="94">
        <v>1</v>
      </c>
      <c r="F160" s="107">
        <f>MROUND('1RM'!$C$4*C160,5)</f>
        <v>160</v>
      </c>
      <c r="G160" s="95"/>
      <c r="H160" s="77"/>
      <c r="I160" s="78"/>
      <c r="J160" s="79">
        <f t="shared" si="51"/>
        <v>4</v>
      </c>
      <c r="K160" s="79">
        <f t="shared" si="52"/>
        <v>640</v>
      </c>
      <c r="L160" s="77"/>
      <c r="M160" s="80"/>
      <c r="N160" s="81"/>
      <c r="O160" s="81"/>
      <c r="P160" s="81"/>
      <c r="Q160" s="81"/>
      <c r="R160" s="81"/>
      <c r="S160" s="82"/>
      <c r="T160" s="81"/>
      <c r="U160" s="81"/>
      <c r="V160" s="81"/>
      <c r="W160" s="83"/>
      <c r="X160" s="81"/>
      <c r="Y160" s="81"/>
      <c r="Z160" s="81"/>
      <c r="AA160" s="81"/>
      <c r="AB160" s="81"/>
    </row>
    <row r="161" spans="1:28" ht="13.2">
      <c r="A161" s="70"/>
      <c r="B161" s="104"/>
      <c r="C161" s="105">
        <v>0.7</v>
      </c>
      <c r="D161" s="106">
        <v>3</v>
      </c>
      <c r="E161" s="94">
        <v>2</v>
      </c>
      <c r="F161" s="107">
        <f>MROUND('1RM'!$C$4*C161,5)</f>
        <v>185</v>
      </c>
      <c r="G161" s="95"/>
      <c r="H161" s="77"/>
      <c r="I161" s="78"/>
      <c r="J161" s="79">
        <f t="shared" si="51"/>
        <v>6</v>
      </c>
      <c r="K161" s="79">
        <f t="shared" si="52"/>
        <v>1110</v>
      </c>
      <c r="L161" s="77"/>
      <c r="M161" s="80"/>
      <c r="N161" s="81"/>
      <c r="O161" s="81"/>
      <c r="P161" s="81"/>
      <c r="Q161" s="81"/>
      <c r="R161" s="81"/>
      <c r="S161" s="82"/>
      <c r="T161" s="81"/>
      <c r="U161" s="81"/>
      <c r="V161" s="81"/>
      <c r="W161" s="83"/>
      <c r="X161" s="81"/>
      <c r="Y161" s="81"/>
      <c r="Z161" s="81"/>
      <c r="AA161" s="81"/>
      <c r="AB161" s="81"/>
    </row>
    <row r="162" spans="1:28" ht="13.2">
      <c r="A162" s="70"/>
      <c r="B162" s="108"/>
      <c r="C162" s="109">
        <v>0.8</v>
      </c>
      <c r="D162" s="116">
        <v>2</v>
      </c>
      <c r="E162" s="110">
        <v>5</v>
      </c>
      <c r="F162" s="111">
        <f>MROUND('1RM'!$C$4*C162,5)</f>
        <v>210</v>
      </c>
      <c r="G162" s="95"/>
      <c r="H162" s="77"/>
      <c r="I162" s="78"/>
      <c r="J162" s="79">
        <f t="shared" si="51"/>
        <v>10</v>
      </c>
      <c r="K162" s="79">
        <f t="shared" si="52"/>
        <v>2100</v>
      </c>
      <c r="L162" s="77"/>
      <c r="M162" s="80"/>
      <c r="N162" s="81"/>
      <c r="O162" s="81"/>
      <c r="P162" s="81"/>
      <c r="Q162" s="81"/>
      <c r="R162" s="81"/>
      <c r="S162" s="82"/>
      <c r="T162" s="81"/>
      <c r="U162" s="81"/>
      <c r="V162" s="81"/>
      <c r="W162" s="83"/>
      <c r="X162" s="81"/>
      <c r="Y162" s="81"/>
      <c r="Z162" s="81"/>
      <c r="AA162" s="81"/>
      <c r="AB162" s="81"/>
    </row>
    <row r="163" spans="1:28" ht="13.2">
      <c r="A163" s="70">
        <v>2</v>
      </c>
      <c r="B163" s="229" t="s">
        <v>65</v>
      </c>
      <c r="C163" s="101">
        <v>0.5</v>
      </c>
      <c r="D163" s="118">
        <v>5</v>
      </c>
      <c r="E163" s="102">
        <v>1</v>
      </c>
      <c r="F163" s="103">
        <f>MROUND('1RM'!$C$3*C163,5)</f>
        <v>200</v>
      </c>
      <c r="G163" s="95"/>
      <c r="H163" s="77">
        <f t="shared" ref="H163:H166" si="53">D163*E163</f>
        <v>5</v>
      </c>
      <c r="I163" s="78">
        <f t="shared" ref="I163:I166" si="54">F163*H163</f>
        <v>1000</v>
      </c>
      <c r="J163" s="79"/>
      <c r="K163" s="79"/>
      <c r="L163" s="77"/>
      <c r="M163" s="80"/>
      <c r="N163" s="79">
        <f>H163</f>
        <v>5</v>
      </c>
      <c r="O163" s="79">
        <f>H164</f>
        <v>5</v>
      </c>
      <c r="P163" s="79">
        <f>H165+H166</f>
        <v>30</v>
      </c>
      <c r="Q163" s="81">
        <v>0</v>
      </c>
      <c r="R163" s="81">
        <v>0</v>
      </c>
      <c r="S163" s="82"/>
      <c r="T163" s="81"/>
      <c r="U163" s="81"/>
      <c r="V163" s="81"/>
      <c r="W163" s="83"/>
      <c r="X163" s="81"/>
      <c r="Y163" s="81"/>
      <c r="Z163" s="81"/>
      <c r="AA163" s="81"/>
      <c r="AB163" s="81"/>
    </row>
    <row r="164" spans="1:28" ht="13.2">
      <c r="A164" s="70"/>
      <c r="B164" s="104"/>
      <c r="C164" s="105">
        <v>0.6</v>
      </c>
      <c r="D164" s="106">
        <v>5</v>
      </c>
      <c r="E164" s="94">
        <v>1</v>
      </c>
      <c r="F164" s="107">
        <f>MROUND('1RM'!$C$3*C164,5)</f>
        <v>240</v>
      </c>
      <c r="G164" s="95"/>
      <c r="H164" s="77">
        <f t="shared" si="53"/>
        <v>5</v>
      </c>
      <c r="I164" s="78">
        <f t="shared" si="54"/>
        <v>1200</v>
      </c>
      <c r="J164" s="79"/>
      <c r="K164" s="79"/>
      <c r="L164" s="77"/>
      <c r="M164" s="80"/>
      <c r="N164" s="81"/>
      <c r="O164" s="81"/>
      <c r="P164" s="81"/>
      <c r="Q164" s="81"/>
      <c r="R164" s="81"/>
      <c r="S164" s="82"/>
      <c r="T164" s="81"/>
      <c r="U164" s="81"/>
      <c r="V164" s="81"/>
      <c r="W164" s="83"/>
      <c r="X164" s="81"/>
      <c r="Y164" s="81"/>
      <c r="Z164" s="81"/>
      <c r="AA164" s="81"/>
      <c r="AB164" s="81"/>
    </row>
    <row r="165" spans="1:28" ht="13.2">
      <c r="A165" s="70"/>
      <c r="B165" s="104"/>
      <c r="C165" s="105">
        <v>0.7</v>
      </c>
      <c r="D165" s="106">
        <v>5</v>
      </c>
      <c r="E165" s="94">
        <v>2</v>
      </c>
      <c r="F165" s="107">
        <f>MROUND('1RM'!$C$3*C165,5)</f>
        <v>280</v>
      </c>
      <c r="G165" s="95"/>
      <c r="H165" s="77">
        <f t="shared" si="53"/>
        <v>10</v>
      </c>
      <c r="I165" s="78">
        <f t="shared" si="54"/>
        <v>2800</v>
      </c>
      <c r="J165" s="79"/>
      <c r="K165" s="79"/>
      <c r="L165" s="77"/>
      <c r="M165" s="80"/>
      <c r="N165" s="81"/>
      <c r="O165" s="81"/>
      <c r="P165" s="81"/>
      <c r="Q165" s="81"/>
      <c r="R165" s="81"/>
      <c r="S165" s="82"/>
      <c r="T165" s="81"/>
      <c r="U165" s="81"/>
      <c r="V165" s="81"/>
      <c r="W165" s="83"/>
      <c r="X165" s="81"/>
      <c r="Y165" s="81"/>
      <c r="Z165" s="81"/>
      <c r="AA165" s="81"/>
      <c r="AB165" s="81"/>
    </row>
    <row r="166" spans="1:28" ht="13.2">
      <c r="A166" s="70"/>
      <c r="B166" s="108"/>
      <c r="C166" s="109">
        <v>0.75</v>
      </c>
      <c r="D166" s="116">
        <v>4</v>
      </c>
      <c r="E166" s="110">
        <v>5</v>
      </c>
      <c r="F166" s="111">
        <f>MROUND('1RM'!$C$3*C166,5)</f>
        <v>300</v>
      </c>
      <c r="G166" s="95"/>
      <c r="H166" s="77">
        <f t="shared" si="53"/>
        <v>20</v>
      </c>
      <c r="I166" s="78">
        <f t="shared" si="54"/>
        <v>6000</v>
      </c>
      <c r="J166" s="79"/>
      <c r="K166" s="79"/>
      <c r="L166" s="77"/>
      <c r="M166" s="80"/>
      <c r="N166" s="81"/>
      <c r="O166" s="81"/>
      <c r="P166" s="81"/>
      <c r="Q166" s="81"/>
      <c r="R166" s="81"/>
      <c r="S166" s="82"/>
      <c r="T166" s="81"/>
      <c r="U166" s="81"/>
      <c r="V166" s="81"/>
      <c r="W166" s="83"/>
      <c r="X166" s="81"/>
      <c r="Y166" s="81"/>
      <c r="Z166" s="81"/>
      <c r="AA166" s="81"/>
      <c r="AB166" s="81"/>
    </row>
    <row r="167" spans="1:28" ht="13.2">
      <c r="A167" s="70">
        <v>3</v>
      </c>
      <c r="B167" s="229" t="s">
        <v>47</v>
      </c>
      <c r="C167" s="101">
        <v>0.5</v>
      </c>
      <c r="D167" s="118">
        <v>6</v>
      </c>
      <c r="E167" s="102">
        <v>1</v>
      </c>
      <c r="F167" s="103">
        <f>MROUND('1RM'!$C$4*C167,5)</f>
        <v>135</v>
      </c>
      <c r="G167" s="95"/>
      <c r="H167" s="77"/>
      <c r="I167" s="78"/>
      <c r="J167" s="79">
        <f t="shared" ref="J167:J169" si="55">D167*E167</f>
        <v>6</v>
      </c>
      <c r="K167" s="79">
        <f t="shared" ref="K167:K169" si="56">F167*J167</f>
        <v>810</v>
      </c>
      <c r="L167" s="77"/>
      <c r="M167" s="80"/>
      <c r="N167" s="81"/>
      <c r="O167" s="81"/>
      <c r="P167" s="81"/>
      <c r="Q167" s="81"/>
      <c r="R167" s="81"/>
      <c r="S167" s="77">
        <f>J167</f>
        <v>6</v>
      </c>
      <c r="T167" s="79">
        <f>J168+J169</f>
        <v>36</v>
      </c>
      <c r="U167" s="81">
        <v>0</v>
      </c>
      <c r="V167" s="81">
        <v>0</v>
      </c>
      <c r="W167" s="83">
        <v>0</v>
      </c>
      <c r="X167" s="81"/>
      <c r="Y167" s="81"/>
      <c r="Z167" s="81"/>
      <c r="AA167" s="81"/>
      <c r="AB167" s="81"/>
    </row>
    <row r="168" spans="1:28" ht="13.2">
      <c r="A168" s="70"/>
      <c r="B168" s="104"/>
      <c r="C168" s="105">
        <v>0.6</v>
      </c>
      <c r="D168" s="106">
        <v>6</v>
      </c>
      <c r="E168" s="94">
        <v>2</v>
      </c>
      <c r="F168" s="107">
        <f>MROUND('1RM'!$C$4*C168,5)</f>
        <v>160</v>
      </c>
      <c r="G168" s="95"/>
      <c r="H168" s="77"/>
      <c r="I168" s="78"/>
      <c r="J168" s="79">
        <f t="shared" si="55"/>
        <v>12</v>
      </c>
      <c r="K168" s="79">
        <f t="shared" si="56"/>
        <v>1920</v>
      </c>
      <c r="L168" s="77"/>
      <c r="M168" s="80"/>
      <c r="N168" s="81"/>
      <c r="O168" s="81"/>
      <c r="P168" s="81"/>
      <c r="Q168" s="81"/>
      <c r="R168" s="81"/>
      <c r="S168" s="82"/>
      <c r="T168" s="81"/>
      <c r="U168" s="81"/>
      <c r="V168" s="81"/>
      <c r="W168" s="83"/>
      <c r="X168" s="81"/>
      <c r="Y168" s="81"/>
      <c r="Z168" s="81"/>
      <c r="AA168" s="81"/>
      <c r="AB168" s="81"/>
    </row>
    <row r="169" spans="1:28" ht="13.2">
      <c r="A169" s="70"/>
      <c r="B169" s="108"/>
      <c r="C169" s="109">
        <v>0.65</v>
      </c>
      <c r="D169" s="116">
        <v>6</v>
      </c>
      <c r="E169" s="110">
        <v>4</v>
      </c>
      <c r="F169" s="111">
        <f>MROUND('1RM'!$C$4*C169,5)</f>
        <v>170</v>
      </c>
      <c r="G169" s="95"/>
      <c r="H169" s="77"/>
      <c r="I169" s="78"/>
      <c r="J169" s="79">
        <f t="shared" si="55"/>
        <v>24</v>
      </c>
      <c r="K169" s="79">
        <f t="shared" si="56"/>
        <v>4080</v>
      </c>
      <c r="L169" s="77"/>
      <c r="M169" s="80"/>
      <c r="N169" s="81"/>
      <c r="O169" s="81"/>
      <c r="P169" s="81"/>
      <c r="Q169" s="81"/>
      <c r="R169" s="81"/>
      <c r="S169" s="82"/>
      <c r="T169" s="81"/>
      <c r="U169" s="81"/>
      <c r="V169" s="81"/>
      <c r="W169" s="83"/>
      <c r="X169" s="81"/>
      <c r="Y169" s="81"/>
      <c r="Z169" s="81"/>
      <c r="AA169" s="81"/>
      <c r="AB169" s="81"/>
    </row>
    <row r="170" spans="1:28" ht="13.2">
      <c r="A170" s="70">
        <v>4</v>
      </c>
      <c r="B170" s="230" t="s">
        <v>61</v>
      </c>
      <c r="C170" s="105"/>
      <c r="D170" s="106">
        <v>10</v>
      </c>
      <c r="E170" s="94">
        <v>5</v>
      </c>
      <c r="F170" s="107"/>
      <c r="G170" s="95"/>
      <c r="H170" s="77"/>
      <c r="I170" s="78"/>
      <c r="J170" s="79"/>
      <c r="K170" s="79"/>
      <c r="L170" s="77"/>
      <c r="M170" s="80"/>
      <c r="N170" s="81"/>
      <c r="O170" s="81"/>
      <c r="P170" s="81"/>
      <c r="Q170" s="81"/>
      <c r="R170" s="81"/>
      <c r="S170" s="82"/>
      <c r="T170" s="81"/>
      <c r="U170" s="81"/>
      <c r="V170" s="81"/>
      <c r="W170" s="83"/>
      <c r="X170" s="81"/>
      <c r="Y170" s="81"/>
      <c r="Z170" s="81"/>
      <c r="AA170" s="81"/>
      <c r="AB170" s="81"/>
    </row>
    <row r="171" spans="1:28" ht="13.2">
      <c r="A171" s="70">
        <v>5</v>
      </c>
      <c r="B171" s="231" t="s">
        <v>53</v>
      </c>
      <c r="C171" s="109"/>
      <c r="D171" s="116">
        <v>5</v>
      </c>
      <c r="E171" s="110">
        <v>5</v>
      </c>
      <c r="F171" s="111"/>
      <c r="G171" s="95"/>
      <c r="H171" s="77"/>
      <c r="I171" s="78"/>
      <c r="J171" s="79"/>
      <c r="K171" s="79"/>
      <c r="L171" s="77"/>
      <c r="M171" s="80"/>
      <c r="N171" s="81"/>
      <c r="O171" s="81"/>
      <c r="P171" s="81"/>
      <c r="Q171" s="81"/>
      <c r="R171" s="81"/>
      <c r="S171" s="82"/>
      <c r="T171" s="81"/>
      <c r="U171" s="81"/>
      <c r="V171" s="81"/>
      <c r="W171" s="83"/>
      <c r="X171" s="81"/>
      <c r="Y171" s="81"/>
      <c r="Z171" s="81"/>
      <c r="AA171" s="81"/>
      <c r="AB171" s="81"/>
    </row>
    <row r="172" spans="1:28" ht="13.2">
      <c r="A172" s="70"/>
      <c r="B172" s="113"/>
      <c r="C172" s="120"/>
      <c r="D172" s="121"/>
      <c r="E172" s="121"/>
      <c r="F172" s="121"/>
      <c r="G172" s="100"/>
      <c r="H172" s="77"/>
      <c r="I172" s="78"/>
      <c r="J172" s="79"/>
      <c r="K172" s="79"/>
      <c r="L172" s="77"/>
      <c r="M172" s="80"/>
      <c r="N172" s="81"/>
      <c r="O172" s="81"/>
      <c r="P172" s="81"/>
      <c r="Q172" s="81"/>
      <c r="R172" s="81"/>
      <c r="S172" s="82"/>
      <c r="T172" s="81"/>
      <c r="U172" s="81"/>
      <c r="V172" s="81"/>
      <c r="W172" s="83"/>
      <c r="X172" s="81"/>
      <c r="Y172" s="81"/>
      <c r="Z172" s="81"/>
      <c r="AA172" s="81"/>
      <c r="AB172" s="81"/>
    </row>
    <row r="173" spans="1:28" ht="13.2">
      <c r="A173" s="70"/>
      <c r="B173" s="225" t="s">
        <v>65</v>
      </c>
      <c r="C173" s="85"/>
      <c r="D173" s="86">
        <f>SUM(H120:H172)</f>
        <v>109</v>
      </c>
      <c r="E173" s="86"/>
      <c r="F173" s="86">
        <f>SUM(I120:I172)</f>
        <v>29600</v>
      </c>
      <c r="G173" s="100"/>
      <c r="H173" s="77"/>
      <c r="I173" s="78"/>
      <c r="J173" s="79"/>
      <c r="K173" s="79"/>
      <c r="L173" s="77"/>
      <c r="M173" s="80"/>
      <c r="N173" s="81"/>
      <c r="O173" s="81"/>
      <c r="P173" s="81"/>
      <c r="Q173" s="81"/>
      <c r="R173" s="81"/>
      <c r="S173" s="82"/>
      <c r="T173" s="81"/>
      <c r="U173" s="81"/>
      <c r="V173" s="81"/>
      <c r="W173" s="83"/>
      <c r="X173" s="81"/>
      <c r="Y173" s="81"/>
      <c r="Z173" s="81"/>
      <c r="AA173" s="81"/>
      <c r="AB173" s="81"/>
    </row>
    <row r="174" spans="1:28" ht="13.2">
      <c r="A174" s="70"/>
      <c r="B174" s="225" t="s">
        <v>47</v>
      </c>
      <c r="C174" s="85"/>
      <c r="D174" s="86">
        <f>SUM(J120:J172)</f>
        <v>162</v>
      </c>
      <c r="E174" s="86"/>
      <c r="F174" s="86">
        <f>SUM(K120:K172)</f>
        <v>27885</v>
      </c>
      <c r="G174" s="100"/>
      <c r="H174" s="77"/>
      <c r="I174" s="78"/>
      <c r="J174" s="79"/>
      <c r="K174" s="79"/>
      <c r="L174" s="77"/>
      <c r="M174" s="80"/>
      <c r="N174" s="81"/>
      <c r="O174" s="81"/>
      <c r="P174" s="81"/>
      <c r="Q174" s="81"/>
      <c r="R174" s="81"/>
      <c r="S174" s="82"/>
      <c r="T174" s="81"/>
      <c r="U174" s="81"/>
      <c r="V174" s="81"/>
      <c r="W174" s="83"/>
      <c r="X174" s="81"/>
      <c r="Y174" s="81"/>
      <c r="Z174" s="81"/>
      <c r="AA174" s="81"/>
      <c r="AB174" s="81"/>
    </row>
    <row r="175" spans="1:28" ht="13.2">
      <c r="A175" s="70"/>
      <c r="B175" s="225" t="s">
        <v>48</v>
      </c>
      <c r="C175" s="85"/>
      <c r="D175" s="86">
        <f>SUM(L120:L172)</f>
        <v>63</v>
      </c>
      <c r="E175" s="86"/>
      <c r="F175" s="86">
        <f>SUM(M120:M172)</f>
        <v>21080</v>
      </c>
      <c r="G175" s="100"/>
      <c r="H175" s="77"/>
      <c r="I175" s="78"/>
      <c r="J175" s="79"/>
      <c r="K175" s="79"/>
      <c r="L175" s="77"/>
      <c r="M175" s="80"/>
      <c r="N175" s="81"/>
      <c r="O175" s="81"/>
      <c r="P175" s="81"/>
      <c r="Q175" s="81"/>
      <c r="R175" s="81"/>
      <c r="S175" s="82"/>
      <c r="T175" s="81"/>
      <c r="U175" s="81"/>
      <c r="V175" s="81"/>
      <c r="W175" s="83"/>
      <c r="X175" s="81"/>
      <c r="Y175" s="81"/>
      <c r="Z175" s="81"/>
      <c r="AA175" s="81"/>
      <c r="AB175" s="81"/>
    </row>
    <row r="176" spans="1:28" ht="13.2">
      <c r="A176" s="70"/>
      <c r="B176" s="84" t="s">
        <v>4</v>
      </c>
      <c r="C176" s="85"/>
      <c r="D176" s="86">
        <f>SUM(D173:D175)</f>
        <v>334</v>
      </c>
      <c r="E176" s="86"/>
      <c r="F176" s="86">
        <f>SUM(F173:F175)</f>
        <v>78565</v>
      </c>
      <c r="G176" s="100"/>
      <c r="H176" s="77"/>
      <c r="I176" s="78"/>
      <c r="J176" s="79"/>
      <c r="K176" s="79"/>
      <c r="L176" s="77"/>
      <c r="M176" s="80"/>
      <c r="N176" s="81"/>
      <c r="O176" s="81"/>
      <c r="P176" s="81"/>
      <c r="Q176" s="81"/>
      <c r="R176" s="81"/>
      <c r="S176" s="82"/>
      <c r="T176" s="81"/>
      <c r="U176" s="81"/>
      <c r="V176" s="81"/>
      <c r="W176" s="83"/>
      <c r="X176" s="81"/>
      <c r="Y176" s="81"/>
      <c r="Z176" s="81"/>
      <c r="AA176" s="81"/>
      <c r="AB176" s="81"/>
    </row>
    <row r="177" spans="1:28" ht="30" customHeight="1">
      <c r="A177" s="88"/>
      <c r="B177" s="92"/>
      <c r="C177" s="122"/>
      <c r="D177" s="123"/>
      <c r="E177" s="123"/>
      <c r="F177" s="123"/>
      <c r="G177" s="124"/>
      <c r="H177" s="77">
        <f t="shared" ref="H177:R177" si="57">SUM(H120:H172)</f>
        <v>109</v>
      </c>
      <c r="I177" s="78">
        <f t="shared" si="57"/>
        <v>29600</v>
      </c>
      <c r="J177" s="79">
        <f t="shared" si="57"/>
        <v>162</v>
      </c>
      <c r="K177" s="79">
        <f t="shared" si="57"/>
        <v>27885</v>
      </c>
      <c r="L177" s="77">
        <f t="shared" si="57"/>
        <v>63</v>
      </c>
      <c r="M177" s="78">
        <f t="shared" si="57"/>
        <v>21080</v>
      </c>
      <c r="N177" s="79">
        <f t="shared" si="57"/>
        <v>15</v>
      </c>
      <c r="O177" s="79">
        <f t="shared" si="57"/>
        <v>18</v>
      </c>
      <c r="P177" s="79">
        <f t="shared" si="57"/>
        <v>61</v>
      </c>
      <c r="Q177" s="79">
        <f t="shared" si="57"/>
        <v>15</v>
      </c>
      <c r="R177" s="79">
        <f t="shared" si="57"/>
        <v>0</v>
      </c>
      <c r="S177" s="77">
        <f t="shared" ref="S177:W177" si="58">SUM(S124:S172)</f>
        <v>37</v>
      </c>
      <c r="T177" s="79">
        <f t="shared" si="58"/>
        <v>60</v>
      </c>
      <c r="U177" s="79">
        <f t="shared" si="58"/>
        <v>36</v>
      </c>
      <c r="V177" s="79">
        <f t="shared" si="58"/>
        <v>29</v>
      </c>
      <c r="W177" s="80">
        <f t="shared" si="58"/>
        <v>0</v>
      </c>
      <c r="X177" s="79">
        <f t="shared" ref="X177:AB177" si="59">SUM(X136:X172)</f>
        <v>4</v>
      </c>
      <c r="Y177" s="79">
        <f t="shared" si="59"/>
        <v>9</v>
      </c>
      <c r="Z177" s="79">
        <f t="shared" si="59"/>
        <v>34</v>
      </c>
      <c r="AA177" s="70">
        <f t="shared" si="59"/>
        <v>16</v>
      </c>
      <c r="AB177" s="70">
        <f t="shared" si="59"/>
        <v>0</v>
      </c>
    </row>
    <row r="178" spans="1:28" ht="60" customHeight="1">
      <c r="A178" s="93"/>
      <c r="B178" s="226" t="s">
        <v>70</v>
      </c>
      <c r="C178" s="105"/>
      <c r="D178" s="94"/>
      <c r="E178" s="94"/>
      <c r="F178" s="94"/>
      <c r="G178" s="95"/>
      <c r="H178" s="77"/>
      <c r="I178" s="78"/>
      <c r="J178" s="79"/>
      <c r="K178" s="79"/>
      <c r="L178" s="77"/>
      <c r="M178" s="80"/>
      <c r="N178" s="81"/>
      <c r="O178" s="81"/>
      <c r="P178" s="81"/>
      <c r="Q178" s="81"/>
      <c r="R178" s="81"/>
      <c r="S178" s="82"/>
      <c r="T178" s="81"/>
      <c r="U178" s="81"/>
      <c r="V178" s="81"/>
      <c r="W178" s="83"/>
      <c r="X178" s="81"/>
      <c r="Y178" s="81"/>
      <c r="Z178" s="81"/>
      <c r="AA178" s="81"/>
      <c r="AB178" s="81"/>
    </row>
    <row r="179" spans="1:28" ht="13.2">
      <c r="A179" s="70"/>
      <c r="B179" s="232" t="s">
        <v>51</v>
      </c>
      <c r="C179" s="114" t="s">
        <v>10</v>
      </c>
      <c r="D179" s="73" t="s">
        <v>34</v>
      </c>
      <c r="E179" s="73" t="s">
        <v>35</v>
      </c>
      <c r="F179" s="115" t="s">
        <v>36</v>
      </c>
      <c r="G179" s="100"/>
      <c r="H179" s="77"/>
      <c r="I179" s="78"/>
      <c r="J179" s="79"/>
      <c r="K179" s="79"/>
      <c r="L179" s="77"/>
      <c r="M179" s="80"/>
      <c r="N179" s="81" t="s">
        <v>9</v>
      </c>
      <c r="O179" s="81" t="s">
        <v>8</v>
      </c>
      <c r="P179" s="81" t="s">
        <v>7</v>
      </c>
      <c r="Q179" s="81" t="s">
        <v>6</v>
      </c>
      <c r="R179" s="81" t="s">
        <v>5</v>
      </c>
      <c r="S179" s="82" t="s">
        <v>9</v>
      </c>
      <c r="T179" s="81" t="s">
        <v>8</v>
      </c>
      <c r="U179" s="81" t="s">
        <v>7</v>
      </c>
      <c r="V179" s="81" t="s">
        <v>6</v>
      </c>
      <c r="W179" s="83" t="s">
        <v>5</v>
      </c>
      <c r="X179" s="81" t="s">
        <v>9</v>
      </c>
      <c r="Y179" s="81" t="s">
        <v>8</v>
      </c>
      <c r="Z179" s="81" t="s">
        <v>7</v>
      </c>
      <c r="AA179" s="81" t="s">
        <v>6</v>
      </c>
      <c r="AB179" s="81" t="s">
        <v>5</v>
      </c>
    </row>
    <row r="180" spans="1:28" ht="13.2">
      <c r="A180" s="70">
        <v>1</v>
      </c>
      <c r="B180" s="229" t="s">
        <v>45</v>
      </c>
      <c r="C180" s="101">
        <v>0.5</v>
      </c>
      <c r="D180" s="118">
        <v>5</v>
      </c>
      <c r="E180" s="102">
        <v>1</v>
      </c>
      <c r="F180" s="103">
        <f>MROUND('1RM'!$C$3*C180,5)</f>
        <v>200</v>
      </c>
      <c r="G180" s="95"/>
      <c r="H180" s="77">
        <f t="shared" ref="H180:H184" si="60">D180*E180</f>
        <v>5</v>
      </c>
      <c r="I180" s="78">
        <f t="shared" ref="I180:I184" si="61">F180*H180</f>
        <v>1000</v>
      </c>
      <c r="J180" s="79"/>
      <c r="K180" s="79"/>
      <c r="L180" s="77"/>
      <c r="M180" s="80"/>
      <c r="N180" s="79">
        <f>H180</f>
        <v>5</v>
      </c>
      <c r="O180" s="79">
        <f>H181</f>
        <v>4</v>
      </c>
      <c r="P180" s="79">
        <f>H182</f>
        <v>6</v>
      </c>
      <c r="Q180" s="79">
        <f>H183+H184</f>
        <v>12</v>
      </c>
      <c r="R180" s="81">
        <v>0</v>
      </c>
      <c r="S180" s="82"/>
      <c r="T180" s="81"/>
      <c r="U180" s="81"/>
      <c r="V180" s="81"/>
      <c r="W180" s="83"/>
      <c r="X180" s="81"/>
      <c r="Y180" s="81"/>
      <c r="Z180" s="81"/>
      <c r="AA180" s="81"/>
      <c r="AB180" s="81"/>
    </row>
    <row r="181" spans="1:28" ht="13.2">
      <c r="A181" s="70"/>
      <c r="B181" s="104"/>
      <c r="C181" s="105">
        <v>0.6</v>
      </c>
      <c r="D181" s="106">
        <v>4</v>
      </c>
      <c r="E181" s="94">
        <v>1</v>
      </c>
      <c r="F181" s="107">
        <f>MROUND('1RM'!$C$3*C181,5)</f>
        <v>240</v>
      </c>
      <c r="G181" s="95"/>
      <c r="H181" s="77">
        <f t="shared" si="60"/>
        <v>4</v>
      </c>
      <c r="I181" s="78">
        <f t="shared" si="61"/>
        <v>960</v>
      </c>
      <c r="J181" s="79"/>
      <c r="K181" s="79"/>
      <c r="L181" s="77"/>
      <c r="M181" s="80"/>
      <c r="N181" s="81"/>
      <c r="O181" s="81"/>
      <c r="P181" s="81"/>
      <c r="Q181" s="81"/>
      <c r="R181" s="81"/>
      <c r="S181" s="82"/>
      <c r="T181" s="81"/>
      <c r="U181" s="81"/>
      <c r="V181" s="81"/>
      <c r="W181" s="83"/>
      <c r="X181" s="81"/>
      <c r="Y181" s="81"/>
      <c r="Z181" s="81"/>
      <c r="AA181" s="81"/>
      <c r="AB181" s="81"/>
    </row>
    <row r="182" spans="1:28" ht="13.2">
      <c r="A182" s="70"/>
      <c r="B182" s="104"/>
      <c r="C182" s="105">
        <v>0.7</v>
      </c>
      <c r="D182" s="106">
        <v>3</v>
      </c>
      <c r="E182" s="94">
        <v>2</v>
      </c>
      <c r="F182" s="107">
        <f>MROUND('1RM'!$C$3*C182,5)</f>
        <v>280</v>
      </c>
      <c r="G182" s="95"/>
      <c r="H182" s="77">
        <f t="shared" si="60"/>
        <v>6</v>
      </c>
      <c r="I182" s="78">
        <f t="shared" si="61"/>
        <v>1680</v>
      </c>
      <c r="J182" s="79"/>
      <c r="K182" s="79"/>
      <c r="L182" s="77"/>
      <c r="M182" s="80"/>
      <c r="N182" s="81"/>
      <c r="O182" s="81"/>
      <c r="P182" s="81"/>
      <c r="Q182" s="81"/>
      <c r="R182" s="81"/>
      <c r="S182" s="82"/>
      <c r="T182" s="81"/>
      <c r="U182" s="81"/>
      <c r="V182" s="81"/>
      <c r="W182" s="83"/>
      <c r="X182" s="81"/>
      <c r="Y182" s="81"/>
      <c r="Z182" s="81"/>
      <c r="AA182" s="81"/>
      <c r="AB182" s="81"/>
    </row>
    <row r="183" spans="1:28" ht="13.2">
      <c r="A183" s="70"/>
      <c r="B183" s="104"/>
      <c r="C183" s="105">
        <v>0.8</v>
      </c>
      <c r="D183" s="106">
        <v>3</v>
      </c>
      <c r="E183" s="94">
        <v>2</v>
      </c>
      <c r="F183" s="107">
        <f>MROUND('1RM'!$C$3*C183,5)</f>
        <v>320</v>
      </c>
      <c r="G183" s="95"/>
      <c r="H183" s="77">
        <f t="shared" si="60"/>
        <v>6</v>
      </c>
      <c r="I183" s="78">
        <f t="shared" si="61"/>
        <v>1920</v>
      </c>
      <c r="J183" s="79"/>
      <c r="K183" s="79"/>
      <c r="L183" s="77"/>
      <c r="M183" s="80"/>
      <c r="N183" s="81"/>
      <c r="O183" s="81"/>
      <c r="P183" s="81"/>
      <c r="Q183" s="81"/>
      <c r="R183" s="81"/>
      <c r="S183" s="82"/>
      <c r="T183" s="81"/>
      <c r="U183" s="81"/>
      <c r="V183" s="81"/>
      <c r="W183" s="83"/>
      <c r="X183" s="81"/>
      <c r="Y183" s="81"/>
      <c r="Z183" s="81"/>
      <c r="AA183" s="81"/>
      <c r="AB183" s="81"/>
    </row>
    <row r="184" spans="1:28" ht="13.2">
      <c r="A184" s="70"/>
      <c r="B184" s="108"/>
      <c r="C184" s="109">
        <v>0.85</v>
      </c>
      <c r="D184" s="116">
        <v>2</v>
      </c>
      <c r="E184" s="110">
        <v>3</v>
      </c>
      <c r="F184" s="111">
        <f>MROUND('1RM'!$C$3*C184,5)</f>
        <v>340</v>
      </c>
      <c r="G184" s="95"/>
      <c r="H184" s="77">
        <f t="shared" si="60"/>
        <v>6</v>
      </c>
      <c r="I184" s="78">
        <f t="shared" si="61"/>
        <v>2040</v>
      </c>
      <c r="J184" s="79"/>
      <c r="K184" s="79"/>
      <c r="L184" s="77"/>
      <c r="M184" s="80"/>
      <c r="N184" s="81"/>
      <c r="O184" s="81"/>
      <c r="P184" s="81"/>
      <c r="Q184" s="81"/>
      <c r="R184" s="81"/>
      <c r="S184" s="82"/>
      <c r="T184" s="81"/>
      <c r="U184" s="81"/>
      <c r="V184" s="81"/>
      <c r="W184" s="83"/>
      <c r="X184" s="81"/>
      <c r="Y184" s="81"/>
      <c r="Z184" s="81"/>
      <c r="AA184" s="81"/>
      <c r="AB184" s="81"/>
    </row>
    <row r="185" spans="1:28" ht="13.2">
      <c r="A185" s="70">
        <v>2</v>
      </c>
      <c r="B185" s="230" t="s">
        <v>47</v>
      </c>
      <c r="C185" s="105">
        <v>0.5</v>
      </c>
      <c r="D185" s="106">
        <v>5</v>
      </c>
      <c r="E185" s="94">
        <v>1</v>
      </c>
      <c r="F185" s="107">
        <f>MROUND('1RM'!$C$4*C185,5)</f>
        <v>135</v>
      </c>
      <c r="G185" s="95"/>
      <c r="H185" s="77"/>
      <c r="I185" s="78"/>
      <c r="J185" s="79">
        <f t="shared" ref="J185:J188" si="62">D185*E185</f>
        <v>5</v>
      </c>
      <c r="K185" s="79">
        <f t="shared" ref="K185:K188" si="63">F185*J185</f>
        <v>675</v>
      </c>
      <c r="L185" s="77"/>
      <c r="M185" s="80"/>
      <c r="N185" s="81"/>
      <c r="O185" s="81"/>
      <c r="P185" s="81"/>
      <c r="Q185" s="81"/>
      <c r="R185" s="81"/>
      <c r="S185" s="77">
        <f>J185</f>
        <v>5</v>
      </c>
      <c r="T185" s="79">
        <f>J186</f>
        <v>4</v>
      </c>
      <c r="U185" s="79">
        <f>J187</f>
        <v>6</v>
      </c>
      <c r="V185" s="79">
        <f>J188</f>
        <v>15</v>
      </c>
      <c r="W185" s="83">
        <v>0</v>
      </c>
      <c r="X185" s="81"/>
      <c r="Y185" s="81"/>
      <c r="Z185" s="81"/>
      <c r="AA185" s="81"/>
      <c r="AB185" s="81"/>
    </row>
    <row r="186" spans="1:28" ht="13.2">
      <c r="A186" s="70"/>
      <c r="B186" s="104"/>
      <c r="C186" s="105">
        <v>0.6</v>
      </c>
      <c r="D186" s="106">
        <v>4</v>
      </c>
      <c r="E186" s="94">
        <v>1</v>
      </c>
      <c r="F186" s="107">
        <f>MROUND('1RM'!$C$4*C186,5)</f>
        <v>160</v>
      </c>
      <c r="G186" s="95"/>
      <c r="H186" s="77"/>
      <c r="I186" s="78"/>
      <c r="J186" s="79">
        <f t="shared" si="62"/>
        <v>4</v>
      </c>
      <c r="K186" s="79">
        <f t="shared" si="63"/>
        <v>640</v>
      </c>
      <c r="L186" s="77"/>
      <c r="M186" s="80"/>
      <c r="N186" s="81"/>
      <c r="O186" s="81"/>
      <c r="P186" s="81"/>
      <c r="Q186" s="81"/>
      <c r="R186" s="81"/>
      <c r="S186" s="82"/>
      <c r="T186" s="81"/>
      <c r="U186" s="81"/>
      <c r="V186" s="81"/>
      <c r="W186" s="83"/>
      <c r="X186" s="81"/>
      <c r="Y186" s="81"/>
      <c r="Z186" s="81"/>
      <c r="AA186" s="81"/>
      <c r="AB186" s="81"/>
    </row>
    <row r="187" spans="1:28" ht="13.2">
      <c r="A187" s="70"/>
      <c r="B187" s="104"/>
      <c r="C187" s="105">
        <v>0.7</v>
      </c>
      <c r="D187" s="106">
        <v>3</v>
      </c>
      <c r="E187" s="94">
        <v>2</v>
      </c>
      <c r="F187" s="107">
        <f>MROUND('1RM'!$C$4*C187,5)</f>
        <v>185</v>
      </c>
      <c r="G187" s="95"/>
      <c r="H187" s="77"/>
      <c r="I187" s="78"/>
      <c r="J187" s="79">
        <f t="shared" si="62"/>
        <v>6</v>
      </c>
      <c r="K187" s="79">
        <f t="shared" si="63"/>
        <v>1110</v>
      </c>
      <c r="L187" s="77"/>
      <c r="M187" s="80"/>
      <c r="N187" s="81"/>
      <c r="O187" s="81"/>
      <c r="P187" s="81"/>
      <c r="Q187" s="81"/>
      <c r="R187" s="81"/>
      <c r="S187" s="82"/>
      <c r="T187" s="81"/>
      <c r="U187" s="81"/>
      <c r="V187" s="81"/>
      <c r="W187" s="83"/>
      <c r="X187" s="81"/>
      <c r="Y187" s="81"/>
      <c r="Z187" s="81"/>
      <c r="AA187" s="81"/>
      <c r="AB187" s="81"/>
    </row>
    <row r="188" spans="1:28" ht="13.2">
      <c r="A188" s="70"/>
      <c r="B188" s="108"/>
      <c r="C188" s="109">
        <v>0.8</v>
      </c>
      <c r="D188" s="116">
        <v>3</v>
      </c>
      <c r="E188" s="110">
        <v>5</v>
      </c>
      <c r="F188" s="111">
        <f>MROUND('1RM'!$C$4*C188,5)</f>
        <v>210</v>
      </c>
      <c r="G188" s="95"/>
      <c r="H188" s="77"/>
      <c r="I188" s="78"/>
      <c r="J188" s="79">
        <f t="shared" si="62"/>
        <v>15</v>
      </c>
      <c r="K188" s="79">
        <f t="shared" si="63"/>
        <v>3150</v>
      </c>
      <c r="L188" s="77"/>
      <c r="M188" s="80"/>
      <c r="N188" s="81"/>
      <c r="O188" s="81"/>
      <c r="P188" s="81"/>
      <c r="Q188" s="81"/>
      <c r="R188" s="81"/>
      <c r="S188" s="82"/>
      <c r="T188" s="81"/>
      <c r="U188" s="81"/>
      <c r="V188" s="81"/>
      <c r="W188" s="83"/>
      <c r="X188" s="81"/>
      <c r="Y188" s="81"/>
      <c r="Z188" s="81"/>
      <c r="AA188" s="81"/>
      <c r="AB188" s="81"/>
    </row>
    <row r="189" spans="1:28" ht="13.2">
      <c r="A189" s="70">
        <v>3</v>
      </c>
      <c r="B189" s="230" t="s">
        <v>61</v>
      </c>
      <c r="C189" s="105"/>
      <c r="D189" s="106">
        <v>10</v>
      </c>
      <c r="E189" s="94">
        <v>5</v>
      </c>
      <c r="F189" s="107"/>
      <c r="G189" s="95"/>
      <c r="H189" s="77"/>
      <c r="I189" s="78"/>
      <c r="J189" s="79"/>
      <c r="K189" s="79"/>
      <c r="L189" s="77"/>
      <c r="M189" s="80"/>
      <c r="N189" s="81"/>
      <c r="O189" s="81"/>
      <c r="P189" s="81"/>
      <c r="Q189" s="81"/>
      <c r="R189" s="81"/>
      <c r="S189" s="82"/>
      <c r="T189" s="81"/>
      <c r="U189" s="81"/>
      <c r="V189" s="81"/>
      <c r="W189" s="83"/>
      <c r="X189" s="81"/>
      <c r="Y189" s="81"/>
      <c r="Z189" s="81"/>
      <c r="AA189" s="81"/>
      <c r="AB189" s="81"/>
    </row>
    <row r="190" spans="1:28" ht="13.2">
      <c r="A190" s="70">
        <v>4</v>
      </c>
      <c r="B190" s="230" t="s">
        <v>56</v>
      </c>
      <c r="C190" s="105"/>
      <c r="D190" s="106">
        <v>8</v>
      </c>
      <c r="E190" s="94">
        <v>5</v>
      </c>
      <c r="F190" s="107"/>
      <c r="G190" s="95"/>
      <c r="H190" s="77"/>
      <c r="I190" s="78"/>
      <c r="J190" s="79"/>
      <c r="K190" s="79"/>
      <c r="L190" s="77"/>
      <c r="M190" s="80"/>
      <c r="N190" s="81"/>
      <c r="O190" s="81"/>
      <c r="P190" s="81"/>
      <c r="Q190" s="81"/>
      <c r="R190" s="81"/>
      <c r="S190" s="82"/>
      <c r="T190" s="81"/>
      <c r="U190" s="81"/>
      <c r="V190" s="81"/>
      <c r="W190" s="83"/>
      <c r="X190" s="81"/>
      <c r="Y190" s="81"/>
      <c r="Z190" s="81"/>
      <c r="AA190" s="81"/>
      <c r="AB190" s="81"/>
    </row>
    <row r="191" spans="1:28" ht="13.2">
      <c r="A191" s="70">
        <v>5</v>
      </c>
      <c r="B191" s="229" t="s">
        <v>71</v>
      </c>
      <c r="C191" s="101">
        <v>0.5</v>
      </c>
      <c r="D191" s="118">
        <v>5</v>
      </c>
      <c r="E191" s="102">
        <v>1</v>
      </c>
      <c r="F191" s="103">
        <f>MROUND('1RM'!$C$3*C191,5)</f>
        <v>200</v>
      </c>
      <c r="G191" s="95"/>
      <c r="H191" s="77">
        <f t="shared" ref="H191:H194" si="64">D191*E191</f>
        <v>5</v>
      </c>
      <c r="I191" s="78">
        <f t="shared" ref="I191:I194" si="65">F191*H191</f>
        <v>1000</v>
      </c>
      <c r="J191" s="79"/>
      <c r="K191" s="79"/>
      <c r="L191" s="77"/>
      <c r="M191" s="80"/>
      <c r="N191" s="79">
        <f>H191</f>
        <v>5</v>
      </c>
      <c r="O191" s="79">
        <f>H192</f>
        <v>4</v>
      </c>
      <c r="P191" s="79">
        <f>H193</f>
        <v>6</v>
      </c>
      <c r="Q191" s="79">
        <f>H194</f>
        <v>8</v>
      </c>
      <c r="R191" s="81">
        <v>0</v>
      </c>
      <c r="S191" s="82"/>
      <c r="T191" s="81"/>
      <c r="U191" s="81"/>
      <c r="V191" s="81"/>
      <c r="W191" s="83"/>
      <c r="X191" s="81"/>
      <c r="Y191" s="81"/>
      <c r="Z191" s="81"/>
      <c r="AA191" s="81"/>
      <c r="AB191" s="81"/>
    </row>
    <row r="192" spans="1:28" ht="13.2">
      <c r="A192" s="70"/>
      <c r="B192" s="104"/>
      <c r="C192" s="105">
        <v>0.6</v>
      </c>
      <c r="D192" s="106">
        <v>4</v>
      </c>
      <c r="E192" s="94">
        <v>1</v>
      </c>
      <c r="F192" s="107">
        <f>MROUND('1RM'!$C$3*C192,5)</f>
        <v>240</v>
      </c>
      <c r="G192" s="95"/>
      <c r="H192" s="77">
        <f t="shared" si="64"/>
        <v>4</v>
      </c>
      <c r="I192" s="78">
        <f t="shared" si="65"/>
        <v>960</v>
      </c>
      <c r="J192" s="79"/>
      <c r="K192" s="79"/>
      <c r="L192" s="77"/>
      <c r="M192" s="80"/>
      <c r="N192" s="81"/>
      <c r="O192" s="81"/>
      <c r="P192" s="81"/>
      <c r="Q192" s="81"/>
      <c r="R192" s="81"/>
      <c r="S192" s="82"/>
      <c r="T192" s="81"/>
      <c r="U192" s="81"/>
      <c r="V192" s="81"/>
      <c r="W192" s="83"/>
      <c r="X192" s="81"/>
      <c r="Y192" s="81"/>
      <c r="Z192" s="81"/>
      <c r="AA192" s="81"/>
      <c r="AB192" s="81"/>
    </row>
    <row r="193" spans="1:28" ht="13.2">
      <c r="A193" s="70"/>
      <c r="B193" s="104"/>
      <c r="C193" s="105">
        <v>0.7</v>
      </c>
      <c r="D193" s="106">
        <v>3</v>
      </c>
      <c r="E193" s="94">
        <v>2</v>
      </c>
      <c r="F193" s="107">
        <f>MROUND('1RM'!$C$3*C193,5)</f>
        <v>280</v>
      </c>
      <c r="G193" s="95"/>
      <c r="H193" s="77">
        <f t="shared" si="64"/>
        <v>6</v>
      </c>
      <c r="I193" s="78">
        <f t="shared" si="65"/>
        <v>1680</v>
      </c>
      <c r="J193" s="79"/>
      <c r="K193" s="79"/>
      <c r="L193" s="77"/>
      <c r="M193" s="80"/>
      <c r="N193" s="81"/>
      <c r="O193" s="81"/>
      <c r="P193" s="81"/>
      <c r="Q193" s="81"/>
      <c r="R193" s="81"/>
      <c r="S193" s="82"/>
      <c r="T193" s="81"/>
      <c r="U193" s="81"/>
      <c r="V193" s="81"/>
      <c r="W193" s="83"/>
      <c r="X193" s="81"/>
      <c r="Y193" s="81"/>
      <c r="Z193" s="81"/>
      <c r="AA193" s="81"/>
      <c r="AB193" s="81"/>
    </row>
    <row r="194" spans="1:28" ht="13.2">
      <c r="A194" s="70"/>
      <c r="B194" s="108"/>
      <c r="C194" s="109">
        <v>0.8</v>
      </c>
      <c r="D194" s="116">
        <v>2</v>
      </c>
      <c r="E194" s="110">
        <v>4</v>
      </c>
      <c r="F194" s="111">
        <f>MROUND('1RM'!$C$3*C194,5)</f>
        <v>320</v>
      </c>
      <c r="G194" s="95"/>
      <c r="H194" s="77">
        <f t="shared" si="64"/>
        <v>8</v>
      </c>
      <c r="I194" s="78">
        <f t="shared" si="65"/>
        <v>2560</v>
      </c>
      <c r="J194" s="79"/>
      <c r="K194" s="79"/>
      <c r="L194" s="77"/>
      <c r="M194" s="80"/>
      <c r="N194" s="81"/>
      <c r="O194" s="81"/>
      <c r="P194" s="81"/>
      <c r="Q194" s="81"/>
      <c r="R194" s="81"/>
      <c r="S194" s="82"/>
      <c r="T194" s="81"/>
      <c r="U194" s="81"/>
      <c r="V194" s="81"/>
      <c r="W194" s="83"/>
      <c r="X194" s="81"/>
      <c r="Y194" s="81"/>
      <c r="Z194" s="81"/>
      <c r="AA194" s="81"/>
      <c r="AB194" s="81"/>
    </row>
    <row r="195" spans="1:28" ht="13.2">
      <c r="A195" s="70">
        <v>6</v>
      </c>
      <c r="B195" s="231" t="s">
        <v>53</v>
      </c>
      <c r="C195" s="109"/>
      <c r="D195" s="116">
        <v>5</v>
      </c>
      <c r="E195" s="110">
        <v>5</v>
      </c>
      <c r="F195" s="111"/>
      <c r="G195" s="95"/>
      <c r="H195" s="77"/>
      <c r="I195" s="78"/>
      <c r="J195" s="79"/>
      <c r="K195" s="79"/>
      <c r="L195" s="77"/>
      <c r="M195" s="80"/>
      <c r="N195" s="81"/>
      <c r="O195" s="81"/>
      <c r="P195" s="81"/>
      <c r="Q195" s="81"/>
      <c r="R195" s="81"/>
      <c r="S195" s="82"/>
      <c r="T195" s="81"/>
      <c r="U195" s="81"/>
      <c r="V195" s="81"/>
      <c r="W195" s="83"/>
      <c r="X195" s="81"/>
      <c r="Y195" s="81"/>
      <c r="Z195" s="81"/>
      <c r="AA195" s="81"/>
      <c r="AB195" s="81"/>
    </row>
    <row r="196" spans="1:28" ht="13.2">
      <c r="A196" s="70"/>
      <c r="B196" s="113"/>
      <c r="C196" s="105"/>
      <c r="D196" s="94"/>
      <c r="E196" s="94"/>
      <c r="F196" s="94"/>
      <c r="G196" s="95"/>
      <c r="H196" s="77"/>
      <c r="I196" s="78"/>
      <c r="J196" s="79"/>
      <c r="K196" s="79"/>
      <c r="L196" s="77"/>
      <c r="M196" s="80"/>
      <c r="N196" s="81"/>
      <c r="O196" s="81"/>
      <c r="P196" s="81"/>
      <c r="Q196" s="81"/>
      <c r="R196" s="81"/>
      <c r="S196" s="82"/>
      <c r="T196" s="81"/>
      <c r="U196" s="81"/>
      <c r="V196" s="81"/>
      <c r="W196" s="83"/>
      <c r="X196" s="81"/>
      <c r="Y196" s="81"/>
      <c r="Z196" s="81"/>
      <c r="AA196" s="81"/>
      <c r="AB196" s="81"/>
    </row>
    <row r="197" spans="1:28" ht="13.2">
      <c r="A197" s="70"/>
      <c r="B197" s="232" t="s">
        <v>54</v>
      </c>
      <c r="C197" s="114" t="s">
        <v>10</v>
      </c>
      <c r="D197" s="73" t="s">
        <v>34</v>
      </c>
      <c r="E197" s="73" t="s">
        <v>35</v>
      </c>
      <c r="F197" s="115" t="s">
        <v>36</v>
      </c>
      <c r="G197" s="100"/>
      <c r="H197" s="77"/>
      <c r="I197" s="78"/>
      <c r="J197" s="79"/>
      <c r="K197" s="79"/>
      <c r="L197" s="77"/>
      <c r="M197" s="80"/>
      <c r="N197" s="81"/>
      <c r="O197" s="81"/>
      <c r="P197" s="81"/>
      <c r="Q197" s="81"/>
      <c r="R197" s="81"/>
      <c r="S197" s="82"/>
      <c r="T197" s="81"/>
      <c r="U197" s="81"/>
      <c r="V197" s="81"/>
      <c r="W197" s="83"/>
      <c r="X197" s="81"/>
      <c r="Y197" s="81"/>
      <c r="Z197" s="81"/>
      <c r="AA197" s="81"/>
      <c r="AB197" s="81"/>
    </row>
    <row r="198" spans="1:28" ht="13.2">
      <c r="A198" s="70">
        <v>1</v>
      </c>
      <c r="B198" s="229" t="s">
        <v>47</v>
      </c>
      <c r="C198" s="101">
        <v>0.5</v>
      </c>
      <c r="D198" s="118">
        <v>5</v>
      </c>
      <c r="E198" s="102">
        <v>1</v>
      </c>
      <c r="F198" s="103">
        <f>MROUND('1RM'!$C$4*C198,5)</f>
        <v>135</v>
      </c>
      <c r="G198" s="95"/>
      <c r="H198" s="77"/>
      <c r="I198" s="78"/>
      <c r="J198" s="79">
        <f t="shared" ref="J198:J202" si="66">D198*E198</f>
        <v>5</v>
      </c>
      <c r="K198" s="79">
        <f t="shared" ref="K198:K202" si="67">F198*J198</f>
        <v>675</v>
      </c>
      <c r="L198" s="77"/>
      <c r="M198" s="80"/>
      <c r="N198" s="81"/>
      <c r="O198" s="81"/>
      <c r="P198" s="81"/>
      <c r="Q198" s="81"/>
      <c r="R198" s="81"/>
      <c r="S198" s="77">
        <f>J198</f>
        <v>5</v>
      </c>
      <c r="T198" s="79">
        <f>J199</f>
        <v>4</v>
      </c>
      <c r="U198" s="79">
        <f>J200</f>
        <v>6</v>
      </c>
      <c r="V198" s="79">
        <f>J201+J202</f>
        <v>12</v>
      </c>
      <c r="W198" s="83">
        <v>0</v>
      </c>
      <c r="X198" s="81"/>
      <c r="Y198" s="81"/>
      <c r="Z198" s="81"/>
      <c r="AA198" s="81"/>
      <c r="AB198" s="81"/>
    </row>
    <row r="199" spans="1:28" ht="13.2">
      <c r="A199" s="70"/>
      <c r="B199" s="104"/>
      <c r="C199" s="105">
        <v>0.6</v>
      </c>
      <c r="D199" s="106">
        <v>4</v>
      </c>
      <c r="E199" s="94">
        <v>1</v>
      </c>
      <c r="F199" s="107">
        <f>MROUND('1RM'!$C$4*C199,5)</f>
        <v>160</v>
      </c>
      <c r="G199" s="95"/>
      <c r="H199" s="77"/>
      <c r="I199" s="78"/>
      <c r="J199" s="79">
        <f t="shared" si="66"/>
        <v>4</v>
      </c>
      <c r="K199" s="79">
        <f t="shared" si="67"/>
        <v>640</v>
      </c>
      <c r="L199" s="77"/>
      <c r="M199" s="80"/>
      <c r="N199" s="81"/>
      <c r="O199" s="81"/>
      <c r="P199" s="81"/>
      <c r="Q199" s="81"/>
      <c r="R199" s="81"/>
      <c r="S199" s="82"/>
      <c r="T199" s="81"/>
      <c r="U199" s="81"/>
      <c r="V199" s="81"/>
      <c r="W199" s="83"/>
      <c r="X199" s="81"/>
      <c r="Y199" s="81"/>
      <c r="Z199" s="81"/>
      <c r="AA199" s="81"/>
      <c r="AB199" s="81"/>
    </row>
    <row r="200" spans="1:28" ht="13.2">
      <c r="A200" s="70"/>
      <c r="B200" s="104"/>
      <c r="C200" s="105">
        <v>0.7</v>
      </c>
      <c r="D200" s="106">
        <v>3</v>
      </c>
      <c r="E200" s="94">
        <v>2</v>
      </c>
      <c r="F200" s="107">
        <f>MROUND('1RM'!$C$4*C200,5)</f>
        <v>185</v>
      </c>
      <c r="G200" s="95"/>
      <c r="H200" s="77"/>
      <c r="I200" s="78"/>
      <c r="J200" s="79">
        <f t="shared" si="66"/>
        <v>6</v>
      </c>
      <c r="K200" s="79">
        <f t="shared" si="67"/>
        <v>1110</v>
      </c>
      <c r="L200" s="77"/>
      <c r="M200" s="80"/>
      <c r="N200" s="81"/>
      <c r="O200" s="81"/>
      <c r="P200" s="81"/>
      <c r="Q200" s="81"/>
      <c r="R200" s="81"/>
      <c r="S200" s="82"/>
      <c r="T200" s="81"/>
      <c r="U200" s="81"/>
      <c r="V200" s="81"/>
      <c r="W200" s="83"/>
      <c r="X200" s="81"/>
      <c r="Y200" s="81"/>
      <c r="Z200" s="81"/>
      <c r="AA200" s="81"/>
      <c r="AB200" s="81"/>
    </row>
    <row r="201" spans="1:28" ht="13.2">
      <c r="A201" s="70"/>
      <c r="B201" s="104"/>
      <c r="C201" s="105">
        <v>0.8</v>
      </c>
      <c r="D201" s="106">
        <v>3</v>
      </c>
      <c r="E201" s="94">
        <v>2</v>
      </c>
      <c r="F201" s="107">
        <f>MROUND('1RM'!$C$4*C201,5)</f>
        <v>210</v>
      </c>
      <c r="G201" s="95"/>
      <c r="H201" s="77"/>
      <c r="I201" s="78"/>
      <c r="J201" s="79">
        <f t="shared" si="66"/>
        <v>6</v>
      </c>
      <c r="K201" s="79">
        <f t="shared" si="67"/>
        <v>1260</v>
      </c>
      <c r="L201" s="77"/>
      <c r="M201" s="80"/>
      <c r="N201" s="81"/>
      <c r="O201" s="81"/>
      <c r="P201" s="81"/>
      <c r="Q201" s="81"/>
      <c r="R201" s="81"/>
      <c r="S201" s="82"/>
      <c r="T201" s="81"/>
      <c r="U201" s="81"/>
      <c r="V201" s="81"/>
      <c r="W201" s="83"/>
      <c r="X201" s="81"/>
      <c r="Y201" s="81"/>
      <c r="Z201" s="81"/>
      <c r="AA201" s="81"/>
      <c r="AB201" s="81"/>
    </row>
    <row r="202" spans="1:28" ht="13.2">
      <c r="A202" s="70"/>
      <c r="B202" s="108"/>
      <c r="C202" s="109">
        <v>0.85</v>
      </c>
      <c r="D202" s="116">
        <v>2</v>
      </c>
      <c r="E202" s="110">
        <v>3</v>
      </c>
      <c r="F202" s="111">
        <f>MROUND('1RM'!$C$4*C202,5)</f>
        <v>225</v>
      </c>
      <c r="G202" s="95"/>
      <c r="H202" s="77"/>
      <c r="I202" s="78"/>
      <c r="J202" s="79">
        <f t="shared" si="66"/>
        <v>6</v>
      </c>
      <c r="K202" s="79">
        <f t="shared" si="67"/>
        <v>1350</v>
      </c>
      <c r="L202" s="77"/>
      <c r="M202" s="80"/>
      <c r="N202" s="81"/>
      <c r="O202" s="81"/>
      <c r="P202" s="81"/>
      <c r="Q202" s="81"/>
      <c r="R202" s="81"/>
      <c r="S202" s="82"/>
      <c r="T202" s="81"/>
      <c r="U202" s="81"/>
      <c r="V202" s="81"/>
      <c r="W202" s="83"/>
      <c r="X202" s="81"/>
      <c r="Y202" s="81"/>
      <c r="Z202" s="81"/>
      <c r="AA202" s="81"/>
      <c r="AB202" s="81"/>
    </row>
    <row r="203" spans="1:28" ht="13.2">
      <c r="A203" s="70">
        <v>2</v>
      </c>
      <c r="B203" s="229" t="s">
        <v>48</v>
      </c>
      <c r="C203" s="101">
        <v>0.5</v>
      </c>
      <c r="D203" s="118">
        <v>4</v>
      </c>
      <c r="E203" s="102">
        <v>1</v>
      </c>
      <c r="F203" s="103">
        <f>MROUND('1RM'!$C$5*C203,5)</f>
        <v>235</v>
      </c>
      <c r="G203" s="95"/>
      <c r="H203" s="77"/>
      <c r="I203" s="78"/>
      <c r="J203" s="79"/>
      <c r="K203" s="79"/>
      <c r="L203" s="77">
        <f t="shared" ref="L203:L207" si="68">D203*E203</f>
        <v>4</v>
      </c>
      <c r="M203" s="80">
        <f t="shared" ref="M203:M207" si="69">F203*L203</f>
        <v>940</v>
      </c>
      <c r="N203" s="81"/>
      <c r="O203" s="81"/>
      <c r="P203" s="81"/>
      <c r="Q203" s="81"/>
      <c r="R203" s="81"/>
      <c r="S203" s="82"/>
      <c r="T203" s="81"/>
      <c r="U203" s="81"/>
      <c r="V203" s="81"/>
      <c r="W203" s="83"/>
      <c r="X203" s="79">
        <f>L203</f>
        <v>4</v>
      </c>
      <c r="Y203" s="79">
        <f>L204</f>
        <v>4</v>
      </c>
      <c r="Z203" s="79">
        <f>L205</f>
        <v>6</v>
      </c>
      <c r="AA203" s="79">
        <f>L206+L207</f>
        <v>12</v>
      </c>
      <c r="AB203" s="81">
        <v>0</v>
      </c>
    </row>
    <row r="204" spans="1:28" ht="13.2">
      <c r="A204" s="70"/>
      <c r="B204" s="104"/>
      <c r="C204" s="105">
        <v>0.6</v>
      </c>
      <c r="D204" s="106">
        <v>4</v>
      </c>
      <c r="E204" s="94">
        <v>1</v>
      </c>
      <c r="F204" s="107">
        <f>MROUND('1RM'!$C$5*C204,5)</f>
        <v>280</v>
      </c>
      <c r="G204" s="95"/>
      <c r="H204" s="77"/>
      <c r="I204" s="78"/>
      <c r="J204" s="79"/>
      <c r="K204" s="79"/>
      <c r="L204" s="77">
        <f t="shared" si="68"/>
        <v>4</v>
      </c>
      <c r="M204" s="80">
        <f t="shared" si="69"/>
        <v>1120</v>
      </c>
      <c r="N204" s="81"/>
      <c r="O204" s="81"/>
      <c r="P204" s="81"/>
      <c r="Q204" s="81"/>
      <c r="R204" s="81"/>
      <c r="S204" s="82"/>
      <c r="T204" s="81"/>
      <c r="U204" s="81"/>
      <c r="V204" s="81"/>
      <c r="W204" s="83"/>
      <c r="X204" s="81"/>
      <c r="Y204" s="81"/>
      <c r="Z204" s="81"/>
      <c r="AA204" s="81"/>
      <c r="AB204" s="81"/>
    </row>
    <row r="205" spans="1:28" ht="13.2">
      <c r="A205" s="70"/>
      <c r="B205" s="104"/>
      <c r="C205" s="105">
        <v>0.7</v>
      </c>
      <c r="D205" s="106">
        <v>3</v>
      </c>
      <c r="E205" s="94">
        <v>2</v>
      </c>
      <c r="F205" s="107">
        <f>MROUND('1RM'!$C$5*C205,5)</f>
        <v>330</v>
      </c>
      <c r="G205" s="95"/>
      <c r="H205" s="77"/>
      <c r="I205" s="78"/>
      <c r="J205" s="79"/>
      <c r="K205" s="79"/>
      <c r="L205" s="77">
        <f t="shared" si="68"/>
        <v>6</v>
      </c>
      <c r="M205" s="80">
        <f t="shared" si="69"/>
        <v>1980</v>
      </c>
      <c r="N205" s="81"/>
      <c r="O205" s="81"/>
      <c r="P205" s="81"/>
      <c r="Q205" s="81"/>
      <c r="R205" s="81"/>
      <c r="S205" s="82"/>
      <c r="T205" s="81"/>
      <c r="U205" s="81"/>
      <c r="V205" s="81"/>
      <c r="W205" s="83"/>
      <c r="X205" s="81"/>
      <c r="Y205" s="81"/>
      <c r="Z205" s="81"/>
      <c r="AA205" s="81"/>
      <c r="AB205" s="81"/>
    </row>
    <row r="206" spans="1:28" ht="13.2">
      <c r="A206" s="70"/>
      <c r="B206" s="104"/>
      <c r="C206" s="105">
        <v>0.8</v>
      </c>
      <c r="D206" s="106">
        <v>3</v>
      </c>
      <c r="E206" s="94">
        <v>2</v>
      </c>
      <c r="F206" s="107">
        <f>MROUND('1RM'!$C$5*C206,5)</f>
        <v>375</v>
      </c>
      <c r="G206" s="95"/>
      <c r="H206" s="77"/>
      <c r="I206" s="78"/>
      <c r="J206" s="79"/>
      <c r="K206" s="79"/>
      <c r="L206" s="77">
        <f t="shared" si="68"/>
        <v>6</v>
      </c>
      <c r="M206" s="80">
        <f t="shared" si="69"/>
        <v>2250</v>
      </c>
      <c r="N206" s="81"/>
      <c r="O206" s="81"/>
      <c r="P206" s="81"/>
      <c r="Q206" s="81"/>
      <c r="R206" s="81"/>
      <c r="S206" s="82"/>
      <c r="T206" s="81"/>
      <c r="U206" s="81"/>
      <c r="V206" s="81"/>
      <c r="W206" s="83"/>
      <c r="X206" s="81"/>
      <c r="Y206" s="81"/>
      <c r="Z206" s="81"/>
      <c r="AA206" s="81"/>
      <c r="AB206" s="81"/>
    </row>
    <row r="207" spans="1:28" ht="13.2">
      <c r="A207" s="70"/>
      <c r="B207" s="108"/>
      <c r="C207" s="109">
        <v>0.85</v>
      </c>
      <c r="D207" s="116">
        <v>2</v>
      </c>
      <c r="E207" s="110">
        <v>3</v>
      </c>
      <c r="F207" s="111">
        <f>MROUND('1RM'!$C$5*C207,5)</f>
        <v>400</v>
      </c>
      <c r="G207" s="95"/>
      <c r="H207" s="77"/>
      <c r="I207" s="78"/>
      <c r="J207" s="79"/>
      <c r="K207" s="79"/>
      <c r="L207" s="77">
        <f t="shared" si="68"/>
        <v>6</v>
      </c>
      <c r="M207" s="80">
        <f t="shared" si="69"/>
        <v>2400</v>
      </c>
      <c r="N207" s="81"/>
      <c r="O207" s="81"/>
      <c r="P207" s="81"/>
      <c r="Q207" s="81"/>
      <c r="R207" s="81"/>
      <c r="S207" s="82"/>
      <c r="T207" s="81"/>
      <c r="U207" s="81"/>
      <c r="V207" s="81"/>
      <c r="W207" s="83"/>
      <c r="X207" s="81"/>
      <c r="Y207" s="81"/>
      <c r="Z207" s="81"/>
      <c r="AA207" s="81"/>
      <c r="AB207" s="81"/>
    </row>
    <row r="208" spans="1:28" ht="13.2">
      <c r="A208" s="70">
        <v>3</v>
      </c>
      <c r="B208" s="229" t="s">
        <v>47</v>
      </c>
      <c r="C208" s="101">
        <v>0.55000000000000004</v>
      </c>
      <c r="D208" s="118">
        <v>5</v>
      </c>
      <c r="E208" s="102">
        <v>1</v>
      </c>
      <c r="F208" s="103">
        <f>MROUND('1RM'!$C$4*C208,5)</f>
        <v>145</v>
      </c>
      <c r="G208" s="95"/>
      <c r="H208" s="77"/>
      <c r="I208" s="78"/>
      <c r="J208" s="79">
        <f t="shared" ref="J208:J210" si="70">D208*E208</f>
        <v>5</v>
      </c>
      <c r="K208" s="79">
        <f t="shared" ref="K208:K210" si="71">F208*J208</f>
        <v>725</v>
      </c>
      <c r="L208" s="77"/>
      <c r="M208" s="80"/>
      <c r="N208" s="81"/>
      <c r="O208" s="81"/>
      <c r="P208" s="81"/>
      <c r="Q208" s="81"/>
      <c r="R208" s="81"/>
      <c r="S208" s="77">
        <f>J208</f>
        <v>5</v>
      </c>
      <c r="T208" s="79">
        <f>J209</f>
        <v>5</v>
      </c>
      <c r="U208" s="79">
        <f>J210</f>
        <v>16</v>
      </c>
      <c r="V208" s="81">
        <v>0</v>
      </c>
      <c r="W208" s="83">
        <v>0</v>
      </c>
      <c r="X208" s="81"/>
      <c r="Y208" s="81"/>
      <c r="Z208" s="81"/>
      <c r="AA208" s="81"/>
      <c r="AB208" s="81"/>
    </row>
    <row r="209" spans="1:28" ht="13.2">
      <c r="A209" s="70"/>
      <c r="B209" s="104"/>
      <c r="C209" s="105">
        <v>0.65</v>
      </c>
      <c r="D209" s="106">
        <v>5</v>
      </c>
      <c r="E209" s="94">
        <v>1</v>
      </c>
      <c r="F209" s="107">
        <f>MROUND('1RM'!$C$4*C209,5)</f>
        <v>170</v>
      </c>
      <c r="G209" s="95"/>
      <c r="H209" s="77"/>
      <c r="I209" s="78"/>
      <c r="J209" s="79">
        <f t="shared" si="70"/>
        <v>5</v>
      </c>
      <c r="K209" s="79">
        <f t="shared" si="71"/>
        <v>850</v>
      </c>
      <c r="L209" s="77"/>
      <c r="M209" s="80"/>
      <c r="N209" s="81"/>
      <c r="O209" s="81"/>
      <c r="P209" s="81"/>
      <c r="Q209" s="81"/>
      <c r="R209" s="81"/>
      <c r="S209" s="82"/>
      <c r="T209" s="81"/>
      <c r="U209" s="81"/>
      <c r="V209" s="81"/>
      <c r="W209" s="83"/>
      <c r="X209" s="81"/>
      <c r="Y209" s="81"/>
      <c r="Z209" s="81"/>
      <c r="AA209" s="81"/>
      <c r="AB209" s="81"/>
    </row>
    <row r="210" spans="1:28" ht="13.2">
      <c r="A210" s="70"/>
      <c r="B210" s="108"/>
      <c r="C210" s="109">
        <v>0.75</v>
      </c>
      <c r="D210" s="116">
        <v>4</v>
      </c>
      <c r="E210" s="110">
        <v>4</v>
      </c>
      <c r="F210" s="111">
        <f>MROUND('1RM'!$C$4*C210,5)</f>
        <v>200</v>
      </c>
      <c r="G210" s="95"/>
      <c r="H210" s="77"/>
      <c r="I210" s="78"/>
      <c r="J210" s="79">
        <f t="shared" si="70"/>
        <v>16</v>
      </c>
      <c r="K210" s="79">
        <f t="shared" si="71"/>
        <v>3200</v>
      </c>
      <c r="L210" s="77"/>
      <c r="M210" s="80"/>
      <c r="N210" s="81"/>
      <c r="O210" s="81"/>
      <c r="P210" s="81"/>
      <c r="Q210" s="81"/>
      <c r="R210" s="81"/>
      <c r="S210" s="82"/>
      <c r="T210" s="81"/>
      <c r="U210" s="81"/>
      <c r="V210" s="81"/>
      <c r="W210" s="83"/>
      <c r="X210" s="81"/>
      <c r="Y210" s="81"/>
      <c r="Z210" s="81"/>
      <c r="AA210" s="81"/>
      <c r="AB210" s="81"/>
    </row>
    <row r="211" spans="1:28" ht="13.2">
      <c r="A211" s="70">
        <v>4</v>
      </c>
      <c r="B211" s="230" t="s">
        <v>61</v>
      </c>
      <c r="C211" s="105"/>
      <c r="D211" s="106">
        <v>10</v>
      </c>
      <c r="E211" s="94">
        <v>5</v>
      </c>
      <c r="F211" s="107"/>
      <c r="G211" s="95"/>
      <c r="H211" s="77"/>
      <c r="I211" s="78"/>
      <c r="J211" s="79"/>
      <c r="K211" s="79"/>
      <c r="L211" s="77"/>
      <c r="M211" s="80"/>
      <c r="N211" s="70"/>
      <c r="O211" s="70"/>
      <c r="P211" s="70"/>
      <c r="Q211" s="70"/>
      <c r="R211" s="70"/>
      <c r="S211" s="117"/>
      <c r="T211" s="70"/>
      <c r="U211" s="70"/>
      <c r="V211" s="70"/>
      <c r="W211" s="80"/>
      <c r="X211" s="70"/>
      <c r="Y211" s="70"/>
      <c r="Z211" s="70"/>
      <c r="AA211" s="70"/>
      <c r="AB211" s="70"/>
    </row>
    <row r="212" spans="1:28" ht="13.2">
      <c r="A212" s="70">
        <v>5</v>
      </c>
      <c r="B212" s="231" t="s">
        <v>58</v>
      </c>
      <c r="C212" s="109"/>
      <c r="D212" s="116">
        <v>5</v>
      </c>
      <c r="E212" s="110">
        <v>5</v>
      </c>
      <c r="F212" s="111"/>
      <c r="G212" s="95"/>
      <c r="H212" s="77"/>
      <c r="I212" s="78"/>
      <c r="J212" s="79"/>
      <c r="K212" s="79"/>
      <c r="L212" s="77"/>
      <c r="M212" s="80"/>
      <c r="N212" s="81"/>
      <c r="O212" s="81"/>
      <c r="P212" s="81"/>
      <c r="Q212" s="81"/>
      <c r="R212" s="81"/>
      <c r="S212" s="82"/>
      <c r="T212" s="81"/>
      <c r="U212" s="81"/>
      <c r="V212" s="81"/>
      <c r="W212" s="83"/>
      <c r="X212" s="81"/>
      <c r="Y212" s="81"/>
      <c r="Z212" s="81"/>
      <c r="AA212" s="81"/>
      <c r="AB212" s="81"/>
    </row>
    <row r="213" spans="1:28" ht="13.2">
      <c r="A213" s="70"/>
      <c r="B213" s="113"/>
      <c r="C213" s="105"/>
      <c r="D213" s="94"/>
      <c r="E213" s="94"/>
      <c r="F213" s="94"/>
      <c r="G213" s="95"/>
      <c r="H213" s="77"/>
      <c r="I213" s="78"/>
      <c r="J213" s="79"/>
      <c r="K213" s="79"/>
      <c r="L213" s="77"/>
      <c r="M213" s="80"/>
      <c r="N213" s="81"/>
      <c r="O213" s="81"/>
      <c r="P213" s="81"/>
      <c r="Q213" s="81"/>
      <c r="R213" s="81"/>
      <c r="S213" s="82"/>
      <c r="T213" s="81"/>
      <c r="U213" s="81"/>
      <c r="V213" s="81"/>
      <c r="W213" s="83"/>
      <c r="X213" s="81"/>
      <c r="Y213" s="81"/>
      <c r="Z213" s="81"/>
      <c r="AA213" s="81"/>
      <c r="AB213" s="81"/>
    </row>
    <row r="214" spans="1:28" ht="13.2">
      <c r="A214" s="70"/>
      <c r="B214" s="232" t="s">
        <v>59</v>
      </c>
      <c r="C214" s="114" t="s">
        <v>10</v>
      </c>
      <c r="D214" s="73" t="s">
        <v>34</v>
      </c>
      <c r="E214" s="73" t="s">
        <v>35</v>
      </c>
      <c r="F214" s="115" t="s">
        <v>36</v>
      </c>
      <c r="G214" s="100"/>
      <c r="H214" s="77"/>
      <c r="I214" s="78"/>
      <c r="J214" s="79"/>
      <c r="K214" s="79"/>
      <c r="L214" s="77"/>
      <c r="M214" s="80"/>
      <c r="N214" s="81"/>
      <c r="O214" s="81"/>
      <c r="P214" s="81"/>
      <c r="Q214" s="81"/>
      <c r="R214" s="81"/>
      <c r="S214" s="82"/>
      <c r="T214" s="81"/>
      <c r="U214" s="81"/>
      <c r="V214" s="81"/>
      <c r="W214" s="83"/>
      <c r="X214" s="81"/>
      <c r="Y214" s="81"/>
      <c r="Z214" s="81"/>
      <c r="AA214" s="81"/>
      <c r="AB214" s="81"/>
    </row>
    <row r="215" spans="1:28" ht="13.2">
      <c r="A215" s="70">
        <v>1</v>
      </c>
      <c r="B215" s="229" t="s">
        <v>65</v>
      </c>
      <c r="C215" s="101">
        <v>0.5</v>
      </c>
      <c r="D215" s="118">
        <v>5</v>
      </c>
      <c r="E215" s="102">
        <v>1</v>
      </c>
      <c r="F215" s="103">
        <f>MROUND('1RM'!$C$3*C215,5)</f>
        <v>200</v>
      </c>
      <c r="G215" s="95"/>
      <c r="H215" s="77">
        <f t="shared" ref="H215:H218" si="72">D215*E215</f>
        <v>5</v>
      </c>
      <c r="I215" s="78">
        <f t="shared" ref="I215:I218" si="73">F215*H215</f>
        <v>1000</v>
      </c>
      <c r="J215" s="79"/>
      <c r="K215" s="79"/>
      <c r="L215" s="77"/>
      <c r="M215" s="80"/>
      <c r="N215" s="79">
        <f>H215</f>
        <v>5</v>
      </c>
      <c r="O215" s="79">
        <f>H216</f>
        <v>4</v>
      </c>
      <c r="P215" s="79">
        <f>H217</f>
        <v>6</v>
      </c>
      <c r="Q215" s="79">
        <f>H218</f>
        <v>18</v>
      </c>
      <c r="R215" s="81">
        <v>0</v>
      </c>
      <c r="S215" s="82"/>
      <c r="T215" s="81"/>
      <c r="U215" s="81"/>
      <c r="V215" s="81"/>
      <c r="W215" s="83"/>
      <c r="X215" s="81"/>
      <c r="Y215" s="81"/>
      <c r="Z215" s="81"/>
      <c r="AA215" s="81"/>
      <c r="AB215" s="81"/>
    </row>
    <row r="216" spans="1:28" ht="13.2">
      <c r="A216" s="70"/>
      <c r="B216" s="104"/>
      <c r="C216" s="105">
        <v>0.6</v>
      </c>
      <c r="D216" s="106">
        <v>4</v>
      </c>
      <c r="E216" s="94">
        <v>1</v>
      </c>
      <c r="F216" s="107">
        <f>MROUND('1RM'!$C$3*C216,5)</f>
        <v>240</v>
      </c>
      <c r="G216" s="95"/>
      <c r="H216" s="77">
        <f t="shared" si="72"/>
        <v>4</v>
      </c>
      <c r="I216" s="78">
        <f t="shared" si="73"/>
        <v>960</v>
      </c>
      <c r="J216" s="79"/>
      <c r="K216" s="79"/>
      <c r="L216" s="77"/>
      <c r="M216" s="80"/>
      <c r="N216" s="81"/>
      <c r="O216" s="81"/>
      <c r="P216" s="81"/>
      <c r="Q216" s="81"/>
      <c r="R216" s="81"/>
      <c r="S216" s="82"/>
      <c r="T216" s="81"/>
      <c r="U216" s="81"/>
      <c r="V216" s="81"/>
      <c r="W216" s="83"/>
      <c r="X216" s="81"/>
      <c r="Y216" s="81"/>
      <c r="Z216" s="81"/>
      <c r="AA216" s="81"/>
      <c r="AB216" s="81"/>
    </row>
    <row r="217" spans="1:28" ht="13.2">
      <c r="A217" s="70"/>
      <c r="B217" s="104"/>
      <c r="C217" s="105">
        <v>0.7</v>
      </c>
      <c r="D217" s="106">
        <v>3</v>
      </c>
      <c r="E217" s="94">
        <v>2</v>
      </c>
      <c r="F217" s="107">
        <f>MROUND('1RM'!$C$3*C217,5)</f>
        <v>280</v>
      </c>
      <c r="G217" s="95"/>
      <c r="H217" s="77">
        <f t="shared" si="72"/>
        <v>6</v>
      </c>
      <c r="I217" s="78">
        <f t="shared" si="73"/>
        <v>1680</v>
      </c>
      <c r="J217" s="79"/>
      <c r="K217" s="79"/>
      <c r="L217" s="77"/>
      <c r="M217" s="80"/>
      <c r="N217" s="81"/>
      <c r="O217" s="81"/>
      <c r="P217" s="81"/>
      <c r="Q217" s="81"/>
      <c r="R217" s="81"/>
      <c r="S217" s="82"/>
      <c r="T217" s="81"/>
      <c r="U217" s="81"/>
      <c r="V217" s="81"/>
      <c r="W217" s="83"/>
      <c r="X217" s="81"/>
      <c r="Y217" s="81"/>
      <c r="Z217" s="81"/>
      <c r="AA217" s="81"/>
      <c r="AB217" s="81"/>
    </row>
    <row r="218" spans="1:28" ht="13.2">
      <c r="A218" s="70"/>
      <c r="B218" s="108"/>
      <c r="C218" s="109">
        <v>0.8</v>
      </c>
      <c r="D218" s="116">
        <v>3</v>
      </c>
      <c r="E218" s="110">
        <v>6</v>
      </c>
      <c r="F218" s="111">
        <f>MROUND('1RM'!$C$3*C218,5)</f>
        <v>320</v>
      </c>
      <c r="G218" s="95"/>
      <c r="H218" s="77">
        <f t="shared" si="72"/>
        <v>18</v>
      </c>
      <c r="I218" s="78">
        <f t="shared" si="73"/>
        <v>5760</v>
      </c>
      <c r="J218" s="79"/>
      <c r="K218" s="79"/>
      <c r="L218" s="77"/>
      <c r="M218" s="80"/>
      <c r="N218" s="81"/>
      <c r="O218" s="81"/>
      <c r="P218" s="81"/>
      <c r="Q218" s="81"/>
      <c r="R218" s="81"/>
      <c r="S218" s="82"/>
      <c r="T218" s="81"/>
      <c r="U218" s="81"/>
      <c r="V218" s="81"/>
      <c r="W218" s="83"/>
      <c r="X218" s="81"/>
      <c r="Y218" s="81"/>
      <c r="Z218" s="81"/>
      <c r="AA218" s="81"/>
      <c r="AB218" s="81"/>
    </row>
    <row r="219" spans="1:28" ht="13.2">
      <c r="A219" s="70">
        <v>2</v>
      </c>
      <c r="B219" s="229" t="s">
        <v>47</v>
      </c>
      <c r="C219" s="101">
        <v>0.5</v>
      </c>
      <c r="D219" s="118">
        <v>5</v>
      </c>
      <c r="E219" s="102">
        <v>1</v>
      </c>
      <c r="F219" s="103">
        <f>MROUND('1RM'!$C$4*C219,5)</f>
        <v>135</v>
      </c>
      <c r="G219" s="95"/>
      <c r="H219" s="77"/>
      <c r="I219" s="78"/>
      <c r="J219" s="79">
        <f t="shared" ref="J219:J221" si="74">D219*E219</f>
        <v>5</v>
      </c>
      <c r="K219" s="79">
        <f t="shared" ref="K219:K221" si="75">F219*J219</f>
        <v>675</v>
      </c>
      <c r="L219" s="77"/>
      <c r="M219" s="80"/>
      <c r="N219" s="81"/>
      <c r="O219" s="81"/>
      <c r="P219" s="81"/>
      <c r="Q219" s="81"/>
      <c r="R219" s="81"/>
      <c r="S219" s="77">
        <f>J219</f>
        <v>5</v>
      </c>
      <c r="T219" s="79">
        <f>J220</f>
        <v>5</v>
      </c>
      <c r="U219" s="79">
        <f>J221</f>
        <v>25</v>
      </c>
      <c r="V219" s="81">
        <v>0</v>
      </c>
      <c r="W219" s="83">
        <v>0</v>
      </c>
      <c r="X219" s="81"/>
      <c r="Y219" s="81"/>
      <c r="Z219" s="81"/>
      <c r="AA219" s="81"/>
      <c r="AB219" s="81"/>
    </row>
    <row r="220" spans="1:28" ht="13.2">
      <c r="A220" s="70"/>
      <c r="B220" s="104"/>
      <c r="C220" s="105">
        <v>0.6</v>
      </c>
      <c r="D220" s="106">
        <v>5</v>
      </c>
      <c r="E220" s="94">
        <v>1</v>
      </c>
      <c r="F220" s="107">
        <f>MROUND('1RM'!$C$4*C220,5)</f>
        <v>160</v>
      </c>
      <c r="G220" s="95"/>
      <c r="H220" s="77"/>
      <c r="I220" s="78"/>
      <c r="J220" s="79">
        <f t="shared" si="74"/>
        <v>5</v>
      </c>
      <c r="K220" s="79">
        <f t="shared" si="75"/>
        <v>800</v>
      </c>
      <c r="L220" s="77"/>
      <c r="M220" s="80"/>
      <c r="N220" s="81"/>
      <c r="O220" s="81"/>
      <c r="P220" s="81"/>
      <c r="Q220" s="81"/>
      <c r="R220" s="81"/>
      <c r="S220" s="82"/>
      <c r="T220" s="81"/>
      <c r="U220" s="81"/>
      <c r="V220" s="81"/>
      <c r="W220" s="83"/>
      <c r="X220" s="81"/>
      <c r="Y220" s="81"/>
      <c r="Z220" s="81"/>
      <c r="AA220" s="81"/>
      <c r="AB220" s="81"/>
    </row>
    <row r="221" spans="1:28" ht="13.2">
      <c r="A221" s="70"/>
      <c r="B221" s="108"/>
      <c r="C221" s="109">
        <v>0.7</v>
      </c>
      <c r="D221" s="116">
        <v>5</v>
      </c>
      <c r="E221" s="110">
        <v>5</v>
      </c>
      <c r="F221" s="111">
        <f>MROUND('1RM'!$C$4*C221,5)</f>
        <v>185</v>
      </c>
      <c r="G221" s="95"/>
      <c r="H221" s="77"/>
      <c r="I221" s="78"/>
      <c r="J221" s="79">
        <f t="shared" si="74"/>
        <v>25</v>
      </c>
      <c r="K221" s="79">
        <f t="shared" si="75"/>
        <v>4625</v>
      </c>
      <c r="L221" s="77"/>
      <c r="M221" s="80"/>
      <c r="N221" s="81"/>
      <c r="O221" s="81"/>
      <c r="P221" s="81"/>
      <c r="Q221" s="81"/>
      <c r="R221" s="81"/>
      <c r="S221" s="82"/>
      <c r="T221" s="81"/>
      <c r="U221" s="81"/>
      <c r="V221" s="81"/>
      <c r="W221" s="83"/>
      <c r="X221" s="81"/>
      <c r="Y221" s="81"/>
      <c r="Z221" s="81"/>
      <c r="AA221" s="81"/>
      <c r="AB221" s="81"/>
    </row>
    <row r="222" spans="1:28" ht="13.2">
      <c r="A222" s="70">
        <v>3</v>
      </c>
      <c r="B222" s="230" t="s">
        <v>61</v>
      </c>
      <c r="C222" s="105"/>
      <c r="D222" s="106">
        <v>10</v>
      </c>
      <c r="E222" s="94">
        <v>5</v>
      </c>
      <c r="F222" s="107"/>
      <c r="G222" s="95"/>
      <c r="H222" s="77"/>
      <c r="I222" s="78"/>
      <c r="J222" s="79"/>
      <c r="K222" s="79"/>
      <c r="L222" s="77"/>
      <c r="M222" s="80"/>
      <c r="N222" s="81"/>
      <c r="O222" s="81"/>
      <c r="P222" s="81"/>
      <c r="Q222" s="81"/>
      <c r="R222" s="81"/>
      <c r="S222" s="82"/>
      <c r="T222" s="81"/>
      <c r="U222" s="81"/>
      <c r="V222" s="81"/>
      <c r="W222" s="83"/>
      <c r="X222" s="81"/>
      <c r="Y222" s="81"/>
      <c r="Z222" s="81"/>
      <c r="AA222" s="81"/>
      <c r="AB222" s="81"/>
    </row>
    <row r="223" spans="1:28" ht="13.2">
      <c r="A223" s="70">
        <v>4</v>
      </c>
      <c r="B223" s="230" t="s">
        <v>56</v>
      </c>
      <c r="C223" s="105"/>
      <c r="D223" s="106">
        <v>8</v>
      </c>
      <c r="E223" s="94">
        <v>5</v>
      </c>
      <c r="F223" s="107"/>
      <c r="G223" s="95"/>
      <c r="H223" s="77"/>
      <c r="I223" s="78"/>
      <c r="J223" s="79"/>
      <c r="K223" s="79"/>
      <c r="L223" s="77"/>
      <c r="M223" s="80"/>
      <c r="N223" s="81"/>
      <c r="O223" s="81"/>
      <c r="P223" s="81"/>
      <c r="Q223" s="81"/>
      <c r="R223" s="81"/>
      <c r="S223" s="82"/>
      <c r="T223" s="81"/>
      <c r="U223" s="81"/>
      <c r="V223" s="81"/>
      <c r="W223" s="83"/>
      <c r="X223" s="81"/>
      <c r="Y223" s="81"/>
      <c r="Z223" s="81"/>
      <c r="AA223" s="81"/>
      <c r="AB223" s="81"/>
    </row>
    <row r="224" spans="1:28" ht="13.2">
      <c r="A224" s="70">
        <v>5</v>
      </c>
      <c r="B224" s="230" t="s">
        <v>53</v>
      </c>
      <c r="C224" s="105"/>
      <c r="D224" s="106">
        <v>5</v>
      </c>
      <c r="E224" s="94">
        <v>5</v>
      </c>
      <c r="F224" s="107"/>
      <c r="G224" s="95"/>
      <c r="H224" s="77"/>
      <c r="I224" s="78"/>
      <c r="J224" s="79"/>
      <c r="K224" s="79"/>
      <c r="L224" s="77"/>
      <c r="M224" s="80"/>
      <c r="N224" s="81"/>
      <c r="O224" s="81"/>
      <c r="P224" s="81"/>
      <c r="Q224" s="81"/>
      <c r="R224" s="81"/>
      <c r="S224" s="82"/>
      <c r="T224" s="81"/>
      <c r="U224" s="81"/>
      <c r="V224" s="81"/>
      <c r="W224" s="83"/>
      <c r="X224" s="81"/>
      <c r="Y224" s="81"/>
      <c r="Z224" s="81"/>
      <c r="AA224" s="81"/>
      <c r="AB224" s="81"/>
    </row>
    <row r="225" spans="1:28" ht="13.2">
      <c r="A225" s="70">
        <v>6</v>
      </c>
      <c r="B225" s="108" t="s">
        <v>37</v>
      </c>
      <c r="C225" s="109"/>
      <c r="D225" s="116">
        <v>10</v>
      </c>
      <c r="E225" s="110">
        <v>3</v>
      </c>
      <c r="F225" s="111"/>
      <c r="G225" s="95"/>
      <c r="H225" s="77"/>
      <c r="I225" s="78"/>
      <c r="J225" s="79"/>
      <c r="K225" s="79"/>
      <c r="L225" s="77"/>
      <c r="M225" s="80"/>
      <c r="N225" s="81"/>
      <c r="O225" s="81"/>
      <c r="P225" s="81"/>
      <c r="Q225" s="81"/>
      <c r="R225" s="81"/>
      <c r="S225" s="82"/>
      <c r="T225" s="81"/>
      <c r="U225" s="81"/>
      <c r="V225" s="81"/>
      <c r="W225" s="83"/>
      <c r="X225" s="81"/>
      <c r="Y225" s="81"/>
      <c r="Z225" s="81"/>
      <c r="AA225" s="81"/>
      <c r="AB225" s="81"/>
    </row>
    <row r="226" spans="1:28" ht="13.2">
      <c r="A226" s="130"/>
      <c r="B226" s="131"/>
      <c r="C226" s="128"/>
      <c r="D226" s="129"/>
      <c r="E226" s="129"/>
      <c r="F226" s="129"/>
      <c r="G226" s="132"/>
      <c r="H226" s="77"/>
      <c r="I226" s="78"/>
      <c r="J226" s="79"/>
      <c r="K226" s="79"/>
      <c r="L226" s="77"/>
      <c r="M226" s="80"/>
      <c r="N226" s="81"/>
      <c r="O226" s="81"/>
      <c r="P226" s="81"/>
      <c r="Q226" s="81"/>
      <c r="R226" s="81"/>
      <c r="S226" s="82"/>
      <c r="T226" s="81"/>
      <c r="U226" s="81"/>
      <c r="V226" s="81"/>
      <c r="W226" s="83"/>
      <c r="X226" s="81"/>
      <c r="Y226" s="81"/>
      <c r="Z226" s="81"/>
      <c r="AA226" s="81"/>
      <c r="AB226" s="81"/>
    </row>
    <row r="227" spans="1:28" ht="13.2">
      <c r="A227" s="130"/>
      <c r="B227" s="233" t="s">
        <v>71</v>
      </c>
      <c r="C227" s="128"/>
      <c r="D227" s="87">
        <f>SUM(H180:H226)</f>
        <v>83</v>
      </c>
      <c r="E227" s="129"/>
      <c r="F227" s="87">
        <f>SUM(I180:I226)</f>
        <v>23200</v>
      </c>
      <c r="G227" s="132"/>
      <c r="H227" s="77"/>
      <c r="I227" s="78"/>
      <c r="J227" s="79"/>
      <c r="K227" s="79"/>
      <c r="L227" s="77"/>
      <c r="M227" s="80"/>
      <c r="N227" s="81"/>
      <c r="O227" s="81"/>
      <c r="P227" s="81"/>
      <c r="Q227" s="81"/>
      <c r="R227" s="81"/>
      <c r="S227" s="82"/>
      <c r="T227" s="81"/>
      <c r="U227" s="81"/>
      <c r="V227" s="81"/>
      <c r="W227" s="83"/>
      <c r="X227" s="81"/>
      <c r="Y227" s="81"/>
      <c r="Z227" s="81"/>
      <c r="AA227" s="81"/>
      <c r="AB227" s="81"/>
    </row>
    <row r="228" spans="1:28" ht="13.2">
      <c r="A228" s="130"/>
      <c r="B228" s="233" t="s">
        <v>47</v>
      </c>
      <c r="C228" s="128"/>
      <c r="D228" s="87">
        <f>SUM(J180:J226)</f>
        <v>118</v>
      </c>
      <c r="E228" s="129"/>
      <c r="F228" s="87">
        <f>SUM(K180:K226)</f>
        <v>21485</v>
      </c>
      <c r="G228" s="132"/>
      <c r="H228" s="77"/>
      <c r="I228" s="78"/>
      <c r="J228" s="79"/>
      <c r="K228" s="79"/>
      <c r="L228" s="77"/>
      <c r="M228" s="80"/>
      <c r="N228" s="81"/>
      <c r="O228" s="81"/>
      <c r="P228" s="81"/>
      <c r="Q228" s="81"/>
      <c r="R228" s="81"/>
      <c r="S228" s="82"/>
      <c r="T228" s="81"/>
      <c r="U228" s="81"/>
      <c r="V228" s="81"/>
      <c r="W228" s="83"/>
      <c r="X228" s="81"/>
      <c r="Y228" s="81"/>
      <c r="Z228" s="81"/>
      <c r="AA228" s="81"/>
      <c r="AB228" s="81"/>
    </row>
    <row r="229" spans="1:28" ht="13.2">
      <c r="A229" s="130"/>
      <c r="B229" s="233" t="s">
        <v>48</v>
      </c>
      <c r="C229" s="128"/>
      <c r="D229" s="87">
        <f>SUM(L180:L226)</f>
        <v>26</v>
      </c>
      <c r="E229" s="129"/>
      <c r="F229" s="87">
        <f>SUM(M180:M226)</f>
        <v>8690</v>
      </c>
      <c r="G229" s="132"/>
      <c r="H229" s="77"/>
      <c r="I229" s="78"/>
      <c r="J229" s="79"/>
      <c r="K229" s="79"/>
      <c r="L229" s="77"/>
      <c r="M229" s="80"/>
      <c r="N229" s="81"/>
      <c r="O229" s="81"/>
      <c r="P229" s="81"/>
      <c r="Q229" s="81"/>
      <c r="R229" s="81"/>
      <c r="S229" s="82"/>
      <c r="T229" s="81"/>
      <c r="U229" s="81"/>
      <c r="V229" s="81"/>
      <c r="W229" s="83"/>
      <c r="X229" s="81"/>
      <c r="Y229" s="81"/>
      <c r="Z229" s="81"/>
      <c r="AA229" s="81"/>
      <c r="AB229" s="81"/>
    </row>
    <row r="230" spans="1:28" ht="13.2">
      <c r="A230" s="130"/>
      <c r="B230" s="133" t="s">
        <v>4</v>
      </c>
      <c r="C230" s="128"/>
      <c r="D230" s="87">
        <f>SUM(D227:D229)</f>
        <v>227</v>
      </c>
      <c r="E230" s="129"/>
      <c r="F230" s="87">
        <f>SUM(F227:F229)</f>
        <v>53375</v>
      </c>
      <c r="G230" s="132"/>
      <c r="H230" s="77"/>
      <c r="I230" s="78"/>
      <c r="J230" s="79"/>
      <c r="K230" s="79"/>
      <c r="L230" s="77"/>
      <c r="M230" s="80"/>
      <c r="N230" s="81" t="s">
        <v>9</v>
      </c>
      <c r="O230" s="81" t="s">
        <v>8</v>
      </c>
      <c r="P230" s="81" t="s">
        <v>7</v>
      </c>
      <c r="Q230" s="81" t="s">
        <v>6</v>
      </c>
      <c r="R230" s="81" t="s">
        <v>5</v>
      </c>
      <c r="S230" s="82" t="s">
        <v>9</v>
      </c>
      <c r="T230" s="81" t="s">
        <v>8</v>
      </c>
      <c r="U230" s="81" t="s">
        <v>7</v>
      </c>
      <c r="V230" s="81" t="s">
        <v>6</v>
      </c>
      <c r="W230" s="83" t="s">
        <v>5</v>
      </c>
      <c r="X230" s="81" t="s">
        <v>9</v>
      </c>
      <c r="Y230" s="81" t="s">
        <v>8</v>
      </c>
      <c r="Z230" s="81" t="s">
        <v>7</v>
      </c>
      <c r="AA230" s="81" t="s">
        <v>6</v>
      </c>
      <c r="AB230" s="81" t="s">
        <v>5</v>
      </c>
    </row>
    <row r="231" spans="1:28" ht="30" customHeight="1">
      <c r="A231" s="88"/>
      <c r="B231" s="92"/>
      <c r="C231" s="122"/>
      <c r="D231" s="123"/>
      <c r="E231" s="123"/>
      <c r="F231" s="123"/>
      <c r="G231" s="124"/>
      <c r="H231" s="77">
        <f t="shared" ref="H231:R231" si="76">SUM(H180:H226)</f>
        <v>83</v>
      </c>
      <c r="I231" s="78">
        <f t="shared" si="76"/>
        <v>23200</v>
      </c>
      <c r="J231" s="79">
        <f t="shared" si="76"/>
        <v>118</v>
      </c>
      <c r="K231" s="79">
        <f t="shared" si="76"/>
        <v>21485</v>
      </c>
      <c r="L231" s="77">
        <f t="shared" si="76"/>
        <v>26</v>
      </c>
      <c r="M231" s="78">
        <f t="shared" si="76"/>
        <v>8690</v>
      </c>
      <c r="N231" s="79">
        <f t="shared" si="76"/>
        <v>15</v>
      </c>
      <c r="O231" s="79">
        <f t="shared" si="76"/>
        <v>12</v>
      </c>
      <c r="P231" s="79">
        <f t="shared" si="76"/>
        <v>18</v>
      </c>
      <c r="Q231" s="79">
        <f t="shared" si="76"/>
        <v>38</v>
      </c>
      <c r="R231" s="79">
        <f t="shared" si="76"/>
        <v>0</v>
      </c>
      <c r="S231" s="77">
        <f t="shared" ref="S231:W231" si="77">SUM(S185:S226)</f>
        <v>20</v>
      </c>
      <c r="T231" s="79">
        <f t="shared" si="77"/>
        <v>18</v>
      </c>
      <c r="U231" s="79">
        <f t="shared" si="77"/>
        <v>53</v>
      </c>
      <c r="V231" s="79">
        <f t="shared" si="77"/>
        <v>27</v>
      </c>
      <c r="W231" s="80">
        <f t="shared" si="77"/>
        <v>0</v>
      </c>
      <c r="X231" s="79">
        <f t="shared" ref="X231:AB231" si="78">SUM(X203:X226)</f>
        <v>4</v>
      </c>
      <c r="Y231" s="79">
        <f t="shared" si="78"/>
        <v>4</v>
      </c>
      <c r="Z231" s="79">
        <f t="shared" si="78"/>
        <v>6</v>
      </c>
      <c r="AA231" s="79">
        <f t="shared" si="78"/>
        <v>12</v>
      </c>
      <c r="AB231" s="70">
        <f t="shared" si="78"/>
        <v>0</v>
      </c>
    </row>
    <row r="232" spans="1:28" ht="60" customHeight="1">
      <c r="A232" s="134"/>
      <c r="B232" s="71" t="s">
        <v>30</v>
      </c>
      <c r="C232" s="135"/>
      <c r="D232" s="136"/>
      <c r="E232" s="136"/>
      <c r="F232" s="136"/>
      <c r="G232" s="95"/>
      <c r="H232" s="77">
        <f t="shared" ref="H232:AB232" si="79">SUM(H231+H177+H117+H60)</f>
        <v>359</v>
      </c>
      <c r="I232" s="78">
        <f t="shared" si="79"/>
        <v>97820</v>
      </c>
      <c r="J232" s="79">
        <f t="shared" si="79"/>
        <v>535</v>
      </c>
      <c r="K232" s="79">
        <f t="shared" si="79"/>
        <v>92390</v>
      </c>
      <c r="L232" s="77">
        <f t="shared" si="79"/>
        <v>216</v>
      </c>
      <c r="M232" s="78">
        <f t="shared" si="79"/>
        <v>69585</v>
      </c>
      <c r="N232" s="79">
        <f t="shared" si="79"/>
        <v>55</v>
      </c>
      <c r="O232" s="79">
        <f t="shared" si="79"/>
        <v>66</v>
      </c>
      <c r="P232" s="79">
        <f t="shared" si="79"/>
        <v>175</v>
      </c>
      <c r="Q232" s="79">
        <f t="shared" si="79"/>
        <v>63</v>
      </c>
      <c r="R232" s="79">
        <f t="shared" si="79"/>
        <v>0</v>
      </c>
      <c r="S232" s="77">
        <f t="shared" si="79"/>
        <v>122</v>
      </c>
      <c r="T232" s="79">
        <f t="shared" si="79"/>
        <v>142</v>
      </c>
      <c r="U232" s="79">
        <f t="shared" si="79"/>
        <v>199</v>
      </c>
      <c r="V232" s="79">
        <f t="shared" si="79"/>
        <v>72</v>
      </c>
      <c r="W232" s="78">
        <f t="shared" si="79"/>
        <v>0</v>
      </c>
      <c r="X232" s="79">
        <f t="shared" si="79"/>
        <v>26</v>
      </c>
      <c r="Y232" s="79">
        <f t="shared" si="79"/>
        <v>45</v>
      </c>
      <c r="Z232" s="79">
        <f t="shared" si="79"/>
        <v>105</v>
      </c>
      <c r="AA232" s="79">
        <f t="shared" si="79"/>
        <v>40</v>
      </c>
      <c r="AB232" s="79">
        <f t="shared" si="79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241"/>
  <sheetViews>
    <sheetView showGridLines="0" topLeftCell="A211" workbookViewId="0">
      <selection activeCell="B239" sqref="B239"/>
    </sheetView>
  </sheetViews>
  <sheetFormatPr baseColWidth="10" defaultColWidth="17.33203125" defaultRowHeight="15" customHeight="1"/>
  <cols>
    <col min="1" max="1" width="5.88671875" customWidth="1"/>
    <col min="2" max="2" width="28.6640625" customWidth="1"/>
    <col min="3" max="7" width="5.88671875" customWidth="1"/>
    <col min="8" max="28" width="5.88671875" hidden="1" customWidth="1"/>
  </cols>
  <sheetData>
    <row r="1" spans="1:28" ht="60" customHeight="1">
      <c r="A1" s="130"/>
      <c r="B1" s="71" t="s">
        <v>39</v>
      </c>
      <c r="C1" s="130"/>
      <c r="D1" s="137" t="s">
        <v>18</v>
      </c>
      <c r="E1" s="130"/>
      <c r="F1" s="136" t="s">
        <v>12</v>
      </c>
      <c r="G1" s="132"/>
      <c r="H1" s="138"/>
      <c r="I1" s="139"/>
      <c r="J1" s="140"/>
      <c r="K1" s="140"/>
      <c r="L1" s="138"/>
      <c r="M1" s="141"/>
      <c r="N1" s="142"/>
      <c r="O1" s="142"/>
      <c r="P1" s="142"/>
      <c r="Q1" s="142"/>
      <c r="R1" s="142"/>
      <c r="S1" s="143"/>
      <c r="T1" s="142"/>
      <c r="U1" s="142"/>
      <c r="V1" s="144"/>
      <c r="W1" s="142"/>
      <c r="X1" s="142"/>
      <c r="Y1" s="142"/>
      <c r="Z1" s="142"/>
      <c r="AA1" s="142"/>
      <c r="AB1" s="142"/>
    </row>
    <row r="2" spans="1:28" ht="13.2">
      <c r="A2" s="130"/>
      <c r="B2" s="234" t="s">
        <v>65</v>
      </c>
      <c r="C2" s="146"/>
      <c r="D2" s="147">
        <f>SUM(H240+H185+H127+H68)</f>
        <v>392</v>
      </c>
      <c r="E2" s="148"/>
      <c r="F2" s="147">
        <f>SUM(I240+I185+I127+I68)</f>
        <v>106720</v>
      </c>
      <c r="G2" s="132"/>
      <c r="H2" s="138"/>
      <c r="I2" s="139"/>
      <c r="J2" s="140"/>
      <c r="K2" s="140"/>
      <c r="L2" s="138"/>
      <c r="M2" s="141"/>
      <c r="N2" s="142"/>
      <c r="O2" s="142"/>
      <c r="P2" s="142"/>
      <c r="Q2" s="142"/>
      <c r="R2" s="142"/>
      <c r="S2" s="143"/>
      <c r="T2" s="142"/>
      <c r="U2" s="142"/>
      <c r="V2" s="144"/>
      <c r="W2" s="142"/>
      <c r="X2" s="142"/>
      <c r="Y2" s="142"/>
      <c r="Z2" s="142"/>
      <c r="AA2" s="142"/>
      <c r="AB2" s="142"/>
    </row>
    <row r="3" spans="1:28" ht="13.2">
      <c r="A3" s="130"/>
      <c r="B3" s="234" t="s">
        <v>47</v>
      </c>
      <c r="C3" s="146"/>
      <c r="D3" s="148">
        <f>SUM(J240+J185+J127+J68)</f>
        <v>389</v>
      </c>
      <c r="E3" s="148"/>
      <c r="F3" s="147">
        <f>SUM(K240+K185+K127+K68)</f>
        <v>70300</v>
      </c>
      <c r="G3" s="132"/>
      <c r="H3" s="138"/>
      <c r="I3" s="139"/>
      <c r="J3" s="140"/>
      <c r="K3" s="140"/>
      <c r="L3" s="138"/>
      <c r="M3" s="141"/>
      <c r="N3" s="142"/>
      <c r="O3" s="142"/>
      <c r="P3" s="142"/>
      <c r="Q3" s="142"/>
      <c r="R3" s="142"/>
      <c r="S3" s="143"/>
      <c r="T3" s="142"/>
      <c r="U3" s="142"/>
      <c r="V3" s="144"/>
      <c r="W3" s="142"/>
      <c r="X3" s="142"/>
      <c r="Y3" s="142"/>
      <c r="Z3" s="142"/>
      <c r="AA3" s="142"/>
      <c r="AB3" s="142"/>
    </row>
    <row r="4" spans="1:28" ht="13.2">
      <c r="A4" s="130"/>
      <c r="B4" s="234" t="s">
        <v>48</v>
      </c>
      <c r="C4" s="146"/>
      <c r="D4" s="147">
        <f>SUM(L240+L185+L127+L68)</f>
        <v>208</v>
      </c>
      <c r="E4" s="148"/>
      <c r="F4" s="147">
        <f>SUM(M240+M185+M127+M68)</f>
        <v>70690</v>
      </c>
      <c r="G4" s="132"/>
      <c r="H4" s="138"/>
      <c r="I4" s="139"/>
      <c r="J4" s="140"/>
      <c r="K4" s="140"/>
      <c r="L4" s="138"/>
      <c r="M4" s="141"/>
      <c r="N4" s="142"/>
      <c r="O4" s="142"/>
      <c r="P4" s="142"/>
      <c r="Q4" s="142"/>
      <c r="R4" s="142"/>
      <c r="S4" s="143"/>
      <c r="T4" s="142"/>
      <c r="U4" s="142"/>
      <c r="V4" s="144"/>
      <c r="W4" s="142"/>
      <c r="X4" s="142"/>
      <c r="Y4" s="142"/>
      <c r="Z4" s="142"/>
      <c r="AA4" s="142"/>
      <c r="AB4" s="142"/>
    </row>
    <row r="5" spans="1:28" ht="13.2">
      <c r="A5" s="130"/>
      <c r="B5" s="145" t="s">
        <v>4</v>
      </c>
      <c r="C5" s="146"/>
      <c r="D5" s="148">
        <f>SUM(D2:D4)</f>
        <v>989</v>
      </c>
      <c r="E5" s="148"/>
      <c r="F5" s="149">
        <f>SUM(F2:F4)</f>
        <v>247710</v>
      </c>
      <c r="G5" s="132"/>
      <c r="H5" s="138"/>
      <c r="I5" s="139"/>
      <c r="J5" s="140"/>
      <c r="K5" s="140"/>
      <c r="L5" s="138"/>
      <c r="M5" s="141"/>
      <c r="N5" s="142"/>
      <c r="O5" s="142"/>
      <c r="P5" s="142"/>
      <c r="Q5" s="142"/>
      <c r="R5" s="142"/>
      <c r="S5" s="143"/>
      <c r="T5" s="142"/>
      <c r="U5" s="142"/>
      <c r="V5" s="144"/>
      <c r="W5" s="142"/>
      <c r="X5" s="142"/>
      <c r="Y5" s="142"/>
      <c r="Z5" s="142"/>
      <c r="AA5" s="142"/>
      <c r="AB5" s="142"/>
    </row>
    <row r="6" spans="1:28" ht="30" customHeight="1">
      <c r="A6" s="150"/>
      <c r="B6" s="150"/>
      <c r="C6" s="151"/>
      <c r="D6" s="152"/>
      <c r="E6" s="152"/>
      <c r="F6" s="152"/>
      <c r="G6" s="153"/>
      <c r="H6" s="138"/>
      <c r="I6" s="139"/>
      <c r="J6" s="140"/>
      <c r="K6" s="140"/>
      <c r="L6" s="138"/>
      <c r="M6" s="141"/>
      <c r="N6" s="142"/>
      <c r="O6" s="142"/>
      <c r="P6" s="142"/>
      <c r="Q6" s="142"/>
      <c r="R6" s="142"/>
      <c r="S6" s="143"/>
      <c r="T6" s="142"/>
      <c r="U6" s="142"/>
      <c r="V6" s="144"/>
      <c r="W6" s="142"/>
      <c r="X6" s="142"/>
      <c r="Y6" s="142"/>
      <c r="Z6" s="142"/>
      <c r="AA6" s="142"/>
      <c r="AB6" s="142"/>
    </row>
    <row r="7" spans="1:28" ht="60" customHeight="1">
      <c r="A7" s="154"/>
      <c r="B7" s="226" t="s">
        <v>50</v>
      </c>
      <c r="C7" s="155"/>
      <c r="D7" s="156"/>
      <c r="E7" s="156"/>
      <c r="F7" s="156"/>
      <c r="G7" s="157"/>
      <c r="H7" s="96" t="s">
        <v>31</v>
      </c>
      <c r="I7" s="78"/>
      <c r="J7" s="97" t="s">
        <v>32</v>
      </c>
      <c r="K7" s="79"/>
      <c r="L7" s="96" t="s">
        <v>33</v>
      </c>
      <c r="M7" s="80"/>
      <c r="N7" s="142" t="s">
        <v>31</v>
      </c>
      <c r="O7" s="142"/>
      <c r="P7" s="142"/>
      <c r="Q7" s="142"/>
      <c r="R7" s="142"/>
      <c r="S7" s="143" t="s">
        <v>32</v>
      </c>
      <c r="T7" s="142"/>
      <c r="U7" s="142"/>
      <c r="V7" s="144"/>
      <c r="W7" s="142"/>
      <c r="X7" s="142" t="s">
        <v>33</v>
      </c>
      <c r="Y7" s="142"/>
      <c r="Z7" s="142"/>
      <c r="AA7" s="142"/>
      <c r="AB7" s="142"/>
    </row>
    <row r="8" spans="1:28" ht="13.2">
      <c r="A8" s="158"/>
      <c r="B8" s="235" t="s">
        <v>51</v>
      </c>
      <c r="C8" s="159" t="s">
        <v>10</v>
      </c>
      <c r="D8" s="160" t="s">
        <v>34</v>
      </c>
      <c r="E8" s="160" t="s">
        <v>35</v>
      </c>
      <c r="F8" s="161" t="s">
        <v>36</v>
      </c>
      <c r="G8" s="3"/>
      <c r="H8" s="138"/>
      <c r="I8" s="139"/>
      <c r="J8" s="140"/>
      <c r="K8" s="140"/>
      <c r="L8" s="138"/>
      <c r="M8" s="141"/>
      <c r="N8" s="142" t="s">
        <v>9</v>
      </c>
      <c r="O8" s="142" t="s">
        <v>8</v>
      </c>
      <c r="P8" s="142" t="s">
        <v>7</v>
      </c>
      <c r="Q8" s="142" t="s">
        <v>6</v>
      </c>
      <c r="R8" s="142" t="s">
        <v>5</v>
      </c>
      <c r="S8" s="143" t="s">
        <v>9</v>
      </c>
      <c r="T8" s="142" t="s">
        <v>8</v>
      </c>
      <c r="U8" s="142" t="s">
        <v>7</v>
      </c>
      <c r="V8" s="144" t="s">
        <v>6</v>
      </c>
      <c r="W8" s="142" t="s">
        <v>5</v>
      </c>
      <c r="X8" s="142" t="s">
        <v>9</v>
      </c>
      <c r="Y8" s="142" t="s">
        <v>8</v>
      </c>
      <c r="Z8" s="142" t="s">
        <v>7</v>
      </c>
      <c r="AA8" s="142" t="s">
        <v>6</v>
      </c>
      <c r="AB8" s="142" t="s">
        <v>5</v>
      </c>
    </row>
    <row r="9" spans="1:28" ht="13.2">
      <c r="A9" s="158">
        <v>1</v>
      </c>
      <c r="B9" s="236" t="s">
        <v>47</v>
      </c>
      <c r="C9" s="162">
        <v>0.5</v>
      </c>
      <c r="D9" s="163">
        <v>5</v>
      </c>
      <c r="E9" s="163">
        <v>1</v>
      </c>
      <c r="F9" s="164">
        <f>MROUND('1RM'!$C$4*C9,5)</f>
        <v>135</v>
      </c>
      <c r="G9" s="157"/>
      <c r="H9" s="138"/>
      <c r="I9" s="139"/>
      <c r="J9" s="140">
        <f t="shared" ref="J9:J12" si="0">D9*E9</f>
        <v>5</v>
      </c>
      <c r="K9" s="140">
        <f t="shared" ref="K9:K12" si="1">F9*J9</f>
        <v>675</v>
      </c>
      <c r="L9" s="138"/>
      <c r="M9" s="141"/>
      <c r="N9" s="142"/>
      <c r="O9" s="142"/>
      <c r="P9" s="142"/>
      <c r="Q9" s="142"/>
      <c r="R9" s="142"/>
      <c r="S9" s="138">
        <f>J9</f>
        <v>5</v>
      </c>
      <c r="T9" s="140">
        <f>J10</f>
        <v>4</v>
      </c>
      <c r="U9" s="140">
        <f>J11</f>
        <v>3</v>
      </c>
      <c r="V9" s="139">
        <f>J12</f>
        <v>15</v>
      </c>
      <c r="W9" s="142"/>
      <c r="X9" s="142"/>
      <c r="Y9" s="142"/>
      <c r="Z9" s="142"/>
      <c r="AA9" s="142"/>
      <c r="AB9" s="142"/>
    </row>
    <row r="10" spans="1:28" ht="13.2">
      <c r="A10" s="158"/>
      <c r="B10" s="165"/>
      <c r="C10" s="166">
        <v>0.6</v>
      </c>
      <c r="D10" s="167">
        <v>4</v>
      </c>
      <c r="E10" s="168">
        <v>1</v>
      </c>
      <c r="F10" s="169">
        <f>MROUND('1RM'!$C$4*C10,5)</f>
        <v>160</v>
      </c>
      <c r="G10" s="157"/>
      <c r="H10" s="138"/>
      <c r="I10" s="139"/>
      <c r="J10" s="140">
        <f t="shared" si="0"/>
        <v>4</v>
      </c>
      <c r="K10" s="140">
        <f t="shared" si="1"/>
        <v>640</v>
      </c>
      <c r="L10" s="138"/>
      <c r="M10" s="141"/>
      <c r="N10" s="142"/>
      <c r="O10" s="142"/>
      <c r="P10" s="142"/>
      <c r="Q10" s="142"/>
      <c r="R10" s="142"/>
      <c r="S10" s="143"/>
      <c r="T10" s="142"/>
      <c r="U10" s="142"/>
      <c r="V10" s="144"/>
      <c r="W10" s="142"/>
      <c r="X10" s="142"/>
      <c r="Y10" s="142"/>
      <c r="Z10" s="142"/>
      <c r="AA10" s="142"/>
      <c r="AB10" s="142"/>
    </row>
    <row r="11" spans="1:28" ht="13.2">
      <c r="A11" s="158"/>
      <c r="B11" s="165"/>
      <c r="C11" s="166">
        <v>0.7</v>
      </c>
      <c r="D11" s="167">
        <v>3</v>
      </c>
      <c r="E11" s="168">
        <v>1</v>
      </c>
      <c r="F11" s="169">
        <f>MROUND('1RM'!$C$4*C11,5)</f>
        <v>185</v>
      </c>
      <c r="G11" s="157"/>
      <c r="H11" s="138"/>
      <c r="I11" s="139"/>
      <c r="J11" s="140">
        <f t="shared" si="0"/>
        <v>3</v>
      </c>
      <c r="K11" s="140">
        <f t="shared" si="1"/>
        <v>555</v>
      </c>
      <c r="L11" s="138"/>
      <c r="M11" s="141"/>
      <c r="N11" s="142"/>
      <c r="O11" s="142"/>
      <c r="P11" s="142"/>
      <c r="Q11" s="142"/>
      <c r="R11" s="142"/>
      <c r="S11" s="143"/>
      <c r="T11" s="142"/>
      <c r="U11" s="142"/>
      <c r="V11" s="144"/>
      <c r="W11" s="142"/>
      <c r="X11" s="142"/>
      <c r="Y11" s="142"/>
      <c r="Z11" s="142"/>
      <c r="AA11" s="142"/>
      <c r="AB11" s="142"/>
    </row>
    <row r="12" spans="1:28" ht="13.2">
      <c r="A12" s="158"/>
      <c r="B12" s="170"/>
      <c r="C12" s="171">
        <v>0.8</v>
      </c>
      <c r="D12" s="172">
        <v>3</v>
      </c>
      <c r="E12" s="172">
        <v>5</v>
      </c>
      <c r="F12" s="173">
        <f>MROUND('1RM'!$C$4*C12,5)</f>
        <v>210</v>
      </c>
      <c r="G12" s="157"/>
      <c r="H12" s="138"/>
      <c r="I12" s="139"/>
      <c r="J12" s="140">
        <f t="shared" si="0"/>
        <v>15</v>
      </c>
      <c r="K12" s="140">
        <f t="shared" si="1"/>
        <v>3150</v>
      </c>
      <c r="L12" s="138"/>
      <c r="M12" s="141"/>
      <c r="N12" s="142"/>
      <c r="O12" s="142"/>
      <c r="P12" s="142"/>
      <c r="Q12" s="142"/>
      <c r="R12" s="142"/>
      <c r="S12" s="143"/>
      <c r="T12" s="142"/>
      <c r="U12" s="142"/>
      <c r="V12" s="144"/>
      <c r="W12" s="142"/>
      <c r="X12" s="142"/>
      <c r="Y12" s="142"/>
      <c r="Z12" s="142"/>
      <c r="AA12" s="142"/>
      <c r="AB12" s="142"/>
    </row>
    <row r="13" spans="1:28" ht="13.2">
      <c r="A13" s="158">
        <v>2</v>
      </c>
      <c r="B13" s="236" t="s">
        <v>65</v>
      </c>
      <c r="C13" s="162">
        <v>0.5</v>
      </c>
      <c r="D13" s="174">
        <v>5</v>
      </c>
      <c r="E13" s="163">
        <v>1</v>
      </c>
      <c r="F13" s="164">
        <f>MROUND('1RM'!$C$3*C13,5)</f>
        <v>200</v>
      </c>
      <c r="G13" s="157"/>
      <c r="H13" s="138">
        <f t="shared" ref="H13:H16" si="2">D13*E13</f>
        <v>5</v>
      </c>
      <c r="I13" s="139">
        <f t="shared" ref="I13:I16" si="3">F13*H13</f>
        <v>1000</v>
      </c>
      <c r="J13" s="140"/>
      <c r="K13" s="140"/>
      <c r="L13" s="138"/>
      <c r="M13" s="141"/>
      <c r="N13" s="140">
        <f>H13</f>
        <v>5</v>
      </c>
      <c r="O13" s="140">
        <f>H14</f>
        <v>4</v>
      </c>
      <c r="P13" s="140">
        <f>H15</f>
        <v>6</v>
      </c>
      <c r="Q13" s="140">
        <f>H16</f>
        <v>15</v>
      </c>
      <c r="R13" s="175"/>
      <c r="S13" s="143"/>
      <c r="T13" s="142"/>
      <c r="U13" s="142"/>
      <c r="V13" s="144"/>
      <c r="W13" s="142"/>
      <c r="X13" s="142"/>
      <c r="Y13" s="142"/>
      <c r="Z13" s="142"/>
      <c r="AA13" s="142"/>
      <c r="AB13" s="142"/>
    </row>
    <row r="14" spans="1:28" ht="13.2">
      <c r="A14" s="158"/>
      <c r="B14" s="165"/>
      <c r="C14" s="166">
        <v>0.6</v>
      </c>
      <c r="D14" s="168">
        <v>4</v>
      </c>
      <c r="E14" s="168">
        <v>1</v>
      </c>
      <c r="F14" s="169">
        <f>MROUND('1RM'!$C$3*C14,5)</f>
        <v>240</v>
      </c>
      <c r="G14" s="157"/>
      <c r="H14" s="138">
        <f t="shared" si="2"/>
        <v>4</v>
      </c>
      <c r="I14" s="139">
        <f t="shared" si="3"/>
        <v>960</v>
      </c>
      <c r="J14" s="140"/>
      <c r="K14" s="140"/>
      <c r="L14" s="138"/>
      <c r="M14" s="141"/>
      <c r="N14" s="142"/>
      <c r="O14" s="142"/>
      <c r="P14" s="142"/>
      <c r="Q14" s="142"/>
      <c r="R14" s="142"/>
      <c r="S14" s="143"/>
      <c r="T14" s="142"/>
      <c r="U14" s="142"/>
      <c r="V14" s="144"/>
      <c r="W14" s="142"/>
      <c r="X14" s="142"/>
      <c r="Y14" s="142"/>
      <c r="Z14" s="142"/>
      <c r="AA14" s="142"/>
      <c r="AB14" s="142"/>
    </row>
    <row r="15" spans="1:28" ht="13.2">
      <c r="A15" s="158"/>
      <c r="B15" s="165"/>
      <c r="C15" s="166">
        <v>0.7</v>
      </c>
      <c r="D15" s="168">
        <v>3</v>
      </c>
      <c r="E15" s="168">
        <v>2</v>
      </c>
      <c r="F15" s="169">
        <f>MROUND('1RM'!$C$3*C15,5)</f>
        <v>280</v>
      </c>
      <c r="G15" s="157"/>
      <c r="H15" s="138">
        <f t="shared" si="2"/>
        <v>6</v>
      </c>
      <c r="I15" s="139">
        <f t="shared" si="3"/>
        <v>1680</v>
      </c>
      <c r="J15" s="140"/>
      <c r="K15" s="140"/>
      <c r="L15" s="138"/>
      <c r="M15" s="141"/>
      <c r="N15" s="142"/>
      <c r="O15" s="142"/>
      <c r="P15" s="142"/>
      <c r="Q15" s="142"/>
      <c r="R15" s="142"/>
      <c r="S15" s="143"/>
      <c r="T15" s="142"/>
      <c r="U15" s="142"/>
      <c r="V15" s="144"/>
      <c r="W15" s="142"/>
      <c r="X15" s="142"/>
      <c r="Y15" s="142"/>
      <c r="Z15" s="142"/>
      <c r="AA15" s="142"/>
      <c r="AB15" s="142"/>
    </row>
    <row r="16" spans="1:28" ht="13.2">
      <c r="A16" s="158"/>
      <c r="B16" s="170"/>
      <c r="C16" s="171">
        <v>0.8</v>
      </c>
      <c r="D16" s="172">
        <v>3</v>
      </c>
      <c r="E16" s="172">
        <v>5</v>
      </c>
      <c r="F16" s="173">
        <f>MROUND('1RM'!$C$3*C16,5)</f>
        <v>320</v>
      </c>
      <c r="G16" s="157"/>
      <c r="H16" s="138">
        <f t="shared" si="2"/>
        <v>15</v>
      </c>
      <c r="I16" s="139">
        <f t="shared" si="3"/>
        <v>4800</v>
      </c>
      <c r="J16" s="140"/>
      <c r="K16" s="140"/>
      <c r="L16" s="138"/>
      <c r="M16" s="141"/>
      <c r="N16" s="142"/>
      <c r="O16" s="142"/>
      <c r="P16" s="142"/>
      <c r="Q16" s="142"/>
      <c r="R16" s="142"/>
      <c r="S16" s="143"/>
      <c r="T16" s="142"/>
      <c r="U16" s="142"/>
      <c r="V16" s="144"/>
      <c r="W16" s="142"/>
      <c r="X16" s="142"/>
      <c r="Y16" s="142"/>
      <c r="Z16" s="142"/>
      <c r="AA16" s="142"/>
      <c r="AB16" s="142"/>
    </row>
    <row r="17" spans="1:28" ht="13.2">
      <c r="A17" s="158">
        <v>3</v>
      </c>
      <c r="B17" s="236" t="s">
        <v>72</v>
      </c>
      <c r="C17" s="162">
        <v>0.5</v>
      </c>
      <c r="D17" s="163">
        <v>3</v>
      </c>
      <c r="E17" s="163">
        <v>1</v>
      </c>
      <c r="F17" s="164">
        <f>MROUND('1RM'!$C$4*C17,5)</f>
        <v>135</v>
      </c>
      <c r="G17" s="157"/>
      <c r="H17" s="138"/>
      <c r="I17" s="139"/>
      <c r="J17" s="140">
        <f t="shared" ref="J17:J19" si="4">D17*E17</f>
        <v>3</v>
      </c>
      <c r="K17" s="140">
        <f t="shared" ref="K17:K19" si="5">F17*J17</f>
        <v>405</v>
      </c>
      <c r="L17" s="138"/>
      <c r="M17" s="141"/>
      <c r="N17" s="142"/>
      <c r="O17" s="142"/>
      <c r="P17" s="142"/>
      <c r="Q17" s="142"/>
      <c r="R17" s="142"/>
      <c r="S17" s="138">
        <f>J17</f>
        <v>3</v>
      </c>
      <c r="T17" s="140">
        <f>J18</f>
        <v>3</v>
      </c>
      <c r="U17" s="140">
        <f>J19</f>
        <v>12</v>
      </c>
      <c r="V17" s="144"/>
      <c r="W17" s="142"/>
      <c r="X17" s="142"/>
      <c r="Y17" s="142"/>
      <c r="Z17" s="142"/>
      <c r="AA17" s="142"/>
      <c r="AB17" s="142"/>
    </row>
    <row r="18" spans="1:28" ht="13.2">
      <c r="A18" s="158"/>
      <c r="B18" s="165"/>
      <c r="C18" s="166">
        <v>0.6</v>
      </c>
      <c r="D18" s="168">
        <v>3</v>
      </c>
      <c r="E18" s="168">
        <v>1</v>
      </c>
      <c r="F18" s="169">
        <f>MROUND('1RM'!$C$4*C18,5)</f>
        <v>160</v>
      </c>
      <c r="G18" s="157"/>
      <c r="H18" s="138"/>
      <c r="I18" s="139"/>
      <c r="J18" s="140">
        <f t="shared" si="4"/>
        <v>3</v>
      </c>
      <c r="K18" s="140">
        <f t="shared" si="5"/>
        <v>480</v>
      </c>
      <c r="L18" s="138"/>
      <c r="M18" s="141"/>
      <c r="N18" s="142"/>
      <c r="O18" s="142"/>
      <c r="P18" s="142"/>
      <c r="Q18" s="142"/>
      <c r="R18" s="142"/>
      <c r="S18" s="143"/>
      <c r="T18" s="142"/>
      <c r="U18" s="142"/>
      <c r="V18" s="144"/>
      <c r="W18" s="142"/>
      <c r="X18" s="142"/>
      <c r="Y18" s="142"/>
      <c r="Z18" s="142"/>
      <c r="AA18" s="142"/>
      <c r="AB18" s="142"/>
    </row>
    <row r="19" spans="1:28" ht="13.2">
      <c r="A19" s="158"/>
      <c r="B19" s="170"/>
      <c r="C19" s="171">
        <v>0.7</v>
      </c>
      <c r="D19" s="172">
        <v>3</v>
      </c>
      <c r="E19" s="172">
        <v>4</v>
      </c>
      <c r="F19" s="173">
        <f>MROUND('1RM'!$C$4*C19,5)</f>
        <v>185</v>
      </c>
      <c r="G19" s="157"/>
      <c r="H19" s="138"/>
      <c r="I19" s="139"/>
      <c r="J19" s="140">
        <f t="shared" si="4"/>
        <v>12</v>
      </c>
      <c r="K19" s="140">
        <f t="shared" si="5"/>
        <v>2220</v>
      </c>
      <c r="L19" s="138"/>
      <c r="M19" s="141"/>
      <c r="N19" s="142"/>
      <c r="O19" s="142"/>
      <c r="P19" s="142"/>
      <c r="Q19" s="142"/>
      <c r="R19" s="142"/>
      <c r="S19" s="143"/>
      <c r="T19" s="142"/>
      <c r="U19" s="142"/>
      <c r="V19" s="144"/>
      <c r="W19" s="142"/>
      <c r="X19" s="142"/>
      <c r="Y19" s="142"/>
      <c r="Z19" s="142"/>
      <c r="AA19" s="142"/>
      <c r="AB19" s="142"/>
    </row>
    <row r="20" spans="1:28" ht="13.2">
      <c r="A20" s="158">
        <v>4</v>
      </c>
      <c r="B20" s="237" t="s">
        <v>60</v>
      </c>
      <c r="C20" s="166"/>
      <c r="D20" s="167">
        <v>10</v>
      </c>
      <c r="E20" s="168">
        <v>5</v>
      </c>
      <c r="F20" s="169"/>
      <c r="G20" s="157"/>
      <c r="H20" s="138"/>
      <c r="I20" s="139"/>
      <c r="J20" s="140"/>
      <c r="K20" s="140"/>
      <c r="L20" s="138"/>
      <c r="M20" s="141"/>
      <c r="N20" s="142"/>
      <c r="O20" s="142"/>
      <c r="P20" s="142"/>
      <c r="Q20" s="142"/>
      <c r="R20" s="142"/>
      <c r="S20" s="143"/>
      <c r="T20" s="142"/>
      <c r="U20" s="142"/>
      <c r="V20" s="144"/>
      <c r="W20" s="142"/>
      <c r="X20" s="142"/>
      <c r="Y20" s="142"/>
      <c r="Z20" s="142"/>
      <c r="AA20" s="142"/>
      <c r="AB20" s="142"/>
    </row>
    <row r="21" spans="1:28" ht="13.2">
      <c r="A21" s="158">
        <v>5</v>
      </c>
      <c r="B21" s="236" t="s">
        <v>65</v>
      </c>
      <c r="C21" s="162">
        <v>0.55000000000000004</v>
      </c>
      <c r="D21" s="174">
        <v>5</v>
      </c>
      <c r="E21" s="163">
        <v>1</v>
      </c>
      <c r="F21" s="164">
        <f>MROUND('1RM'!$C$3*C21,5)</f>
        <v>220</v>
      </c>
      <c r="G21" s="157"/>
      <c r="H21" s="138">
        <f t="shared" ref="H21:H23" si="6">D21*E21</f>
        <v>5</v>
      </c>
      <c r="I21" s="139">
        <f t="shared" ref="I21:I23" si="7">F21*H21</f>
        <v>1100</v>
      </c>
      <c r="J21" s="140"/>
      <c r="K21" s="140"/>
      <c r="L21" s="138"/>
      <c r="M21" s="141"/>
      <c r="N21" s="140">
        <f>H21</f>
        <v>5</v>
      </c>
      <c r="O21" s="140">
        <f>H22</f>
        <v>4</v>
      </c>
      <c r="P21" s="140">
        <f>H23</f>
        <v>15</v>
      </c>
      <c r="Q21" s="142"/>
      <c r="R21" s="142"/>
      <c r="S21" s="143"/>
      <c r="T21" s="142"/>
      <c r="U21" s="142"/>
      <c r="V21" s="144"/>
      <c r="W21" s="142"/>
      <c r="X21" s="142"/>
      <c r="Y21" s="142"/>
      <c r="Z21" s="142"/>
      <c r="AA21" s="142"/>
      <c r="AB21" s="142"/>
    </row>
    <row r="22" spans="1:28" ht="13.2">
      <c r="A22" s="158"/>
      <c r="B22" s="165"/>
      <c r="C22" s="166">
        <v>0.65</v>
      </c>
      <c r="D22" s="168">
        <v>4</v>
      </c>
      <c r="E22" s="168">
        <v>1</v>
      </c>
      <c r="F22" s="169">
        <f>MROUND('1RM'!$C$3*C22,5)</f>
        <v>260</v>
      </c>
      <c r="G22" s="157"/>
      <c r="H22" s="138">
        <f t="shared" si="6"/>
        <v>4</v>
      </c>
      <c r="I22" s="139">
        <f t="shared" si="7"/>
        <v>1040</v>
      </c>
      <c r="J22" s="140"/>
      <c r="K22" s="140"/>
      <c r="L22" s="138"/>
      <c r="M22" s="141"/>
      <c r="N22" s="142"/>
      <c r="O22" s="142"/>
      <c r="P22" s="142"/>
      <c r="Q22" s="142"/>
      <c r="R22" s="142"/>
      <c r="S22" s="143"/>
      <c r="T22" s="142"/>
      <c r="U22" s="142"/>
      <c r="V22" s="144"/>
      <c r="W22" s="142"/>
      <c r="X22" s="142"/>
      <c r="Y22" s="142"/>
      <c r="Z22" s="142"/>
      <c r="AA22" s="142"/>
      <c r="AB22" s="142"/>
    </row>
    <row r="23" spans="1:28" ht="13.2">
      <c r="A23" s="158"/>
      <c r="B23" s="170"/>
      <c r="C23" s="171">
        <v>0.75</v>
      </c>
      <c r="D23" s="172">
        <v>3</v>
      </c>
      <c r="E23" s="172">
        <v>5</v>
      </c>
      <c r="F23" s="173">
        <f>MROUND('1RM'!$C$3*C23,5)</f>
        <v>300</v>
      </c>
      <c r="G23" s="157"/>
      <c r="H23" s="138">
        <f t="shared" si="6"/>
        <v>15</v>
      </c>
      <c r="I23" s="139">
        <f t="shared" si="7"/>
        <v>4500</v>
      </c>
      <c r="J23" s="140"/>
      <c r="K23" s="140"/>
      <c r="L23" s="138"/>
      <c r="M23" s="141"/>
      <c r="N23" s="142"/>
      <c r="O23" s="142"/>
      <c r="P23" s="142"/>
      <c r="Q23" s="142"/>
      <c r="R23" s="142"/>
      <c r="S23" s="143"/>
      <c r="T23" s="142"/>
      <c r="U23" s="142"/>
      <c r="V23" s="144"/>
      <c r="W23" s="142"/>
      <c r="X23" s="142"/>
      <c r="Y23" s="142"/>
      <c r="Z23" s="142"/>
      <c r="AA23" s="142"/>
      <c r="AB23" s="142"/>
    </row>
    <row r="24" spans="1:28" ht="13.2">
      <c r="A24" s="158">
        <v>6</v>
      </c>
      <c r="B24" s="238" t="s">
        <v>53</v>
      </c>
      <c r="C24" s="171"/>
      <c r="D24" s="172">
        <v>5</v>
      </c>
      <c r="E24" s="172">
        <v>5</v>
      </c>
      <c r="F24" s="173"/>
      <c r="G24" s="157"/>
      <c r="H24" s="138"/>
      <c r="I24" s="139"/>
      <c r="J24" s="140"/>
      <c r="K24" s="140"/>
      <c r="L24" s="138"/>
      <c r="M24" s="141"/>
      <c r="N24" s="142"/>
      <c r="O24" s="142"/>
      <c r="P24" s="142"/>
      <c r="Q24" s="142"/>
      <c r="R24" s="142"/>
      <c r="S24" s="143"/>
      <c r="T24" s="142"/>
      <c r="U24" s="142"/>
      <c r="V24" s="144"/>
      <c r="W24" s="142"/>
      <c r="X24" s="142"/>
      <c r="Y24" s="142"/>
      <c r="Z24" s="142"/>
      <c r="AA24" s="142"/>
      <c r="AB24" s="142"/>
    </row>
    <row r="25" spans="1:28" ht="13.2">
      <c r="A25" s="158"/>
      <c r="B25" s="176"/>
      <c r="C25" s="177"/>
      <c r="D25" s="157"/>
      <c r="E25" s="157"/>
      <c r="F25" s="157"/>
      <c r="G25" s="157"/>
      <c r="H25" s="138"/>
      <c r="I25" s="139"/>
      <c r="J25" s="140"/>
      <c r="K25" s="140"/>
      <c r="L25" s="138"/>
      <c r="M25" s="141"/>
      <c r="N25" s="142"/>
      <c r="O25" s="142"/>
      <c r="P25" s="142"/>
      <c r="Q25" s="142"/>
      <c r="R25" s="142"/>
      <c r="S25" s="143"/>
      <c r="T25" s="142"/>
      <c r="U25" s="142"/>
      <c r="V25" s="144"/>
      <c r="W25" s="142"/>
      <c r="X25" s="142"/>
      <c r="Y25" s="142"/>
      <c r="Z25" s="142"/>
      <c r="AA25" s="142"/>
      <c r="AB25" s="142"/>
    </row>
    <row r="26" spans="1:28" ht="13.2">
      <c r="A26" s="158"/>
      <c r="B26" s="235" t="s">
        <v>54</v>
      </c>
      <c r="C26" s="159" t="s">
        <v>10</v>
      </c>
      <c r="D26" s="160" t="s">
        <v>34</v>
      </c>
      <c r="E26" s="160" t="s">
        <v>35</v>
      </c>
      <c r="F26" s="161" t="s">
        <v>36</v>
      </c>
      <c r="G26" s="3"/>
      <c r="H26" s="138"/>
      <c r="I26" s="139"/>
      <c r="J26" s="140"/>
      <c r="K26" s="140"/>
      <c r="L26" s="138"/>
      <c r="M26" s="141"/>
      <c r="N26" s="142"/>
      <c r="O26" s="142"/>
      <c r="P26" s="142"/>
      <c r="Q26" s="142"/>
      <c r="R26" s="142"/>
      <c r="S26" s="143"/>
      <c r="T26" s="142"/>
      <c r="U26" s="142"/>
      <c r="V26" s="144"/>
      <c r="W26" s="142"/>
      <c r="X26" s="142"/>
      <c r="Y26" s="142"/>
      <c r="Z26" s="142"/>
      <c r="AA26" s="142"/>
      <c r="AB26" s="142"/>
    </row>
    <row r="27" spans="1:28" ht="13.2">
      <c r="A27" s="158">
        <v>1</v>
      </c>
      <c r="B27" s="236" t="s">
        <v>48</v>
      </c>
      <c r="C27" s="162">
        <v>0.5</v>
      </c>
      <c r="D27" s="163">
        <v>4</v>
      </c>
      <c r="E27" s="163">
        <v>1</v>
      </c>
      <c r="F27" s="164">
        <f>'1RM'!$C$5*C27</f>
        <v>235</v>
      </c>
      <c r="G27" s="157"/>
      <c r="H27" s="138"/>
      <c r="I27" s="139"/>
      <c r="J27" s="140"/>
      <c r="K27" s="140"/>
      <c r="L27" s="138">
        <f t="shared" ref="L27:L30" si="8">D27*E27</f>
        <v>4</v>
      </c>
      <c r="M27" s="141">
        <f t="shared" ref="M27:M30" si="9">F27*L27</f>
        <v>940</v>
      </c>
      <c r="N27" s="142"/>
      <c r="O27" s="142"/>
      <c r="P27" s="142"/>
      <c r="Q27" s="142"/>
      <c r="R27" s="142"/>
      <c r="S27" s="143"/>
      <c r="T27" s="142"/>
      <c r="U27" s="142"/>
      <c r="V27" s="144"/>
      <c r="W27" s="142"/>
      <c r="X27" s="140">
        <f>L27</f>
        <v>4</v>
      </c>
      <c r="Y27" s="140">
        <f>L28</f>
        <v>8</v>
      </c>
      <c r="Z27" s="140">
        <f>L29</f>
        <v>6</v>
      </c>
      <c r="AA27" s="140">
        <f>L30</f>
        <v>15</v>
      </c>
      <c r="AB27" s="142"/>
    </row>
    <row r="28" spans="1:28" ht="13.2">
      <c r="A28" s="158"/>
      <c r="B28" s="165"/>
      <c r="C28" s="166">
        <v>0.6</v>
      </c>
      <c r="D28" s="168">
        <v>4</v>
      </c>
      <c r="E28" s="168">
        <v>2</v>
      </c>
      <c r="F28" s="169">
        <f>'1RM'!$C$5*C28</f>
        <v>282</v>
      </c>
      <c r="G28" s="157"/>
      <c r="H28" s="138"/>
      <c r="I28" s="139"/>
      <c r="J28" s="140"/>
      <c r="K28" s="140"/>
      <c r="L28" s="138">
        <f t="shared" si="8"/>
        <v>8</v>
      </c>
      <c r="M28" s="141">
        <f t="shared" si="9"/>
        <v>2256</v>
      </c>
      <c r="N28" s="142"/>
      <c r="O28" s="142"/>
      <c r="P28" s="142"/>
      <c r="Q28" s="142"/>
      <c r="R28" s="142"/>
      <c r="S28" s="143"/>
      <c r="T28" s="142"/>
      <c r="U28" s="142"/>
      <c r="V28" s="144"/>
      <c r="W28" s="142"/>
      <c r="X28" s="142"/>
      <c r="Y28" s="142"/>
      <c r="Z28" s="142"/>
      <c r="AA28" s="142"/>
      <c r="AB28" s="142"/>
    </row>
    <row r="29" spans="1:28" ht="13.2">
      <c r="A29" s="158"/>
      <c r="B29" s="165"/>
      <c r="C29" s="166">
        <v>0.7</v>
      </c>
      <c r="D29" s="168">
        <v>3</v>
      </c>
      <c r="E29" s="168">
        <v>2</v>
      </c>
      <c r="F29" s="169">
        <f>'1RM'!$C$5*C29</f>
        <v>329</v>
      </c>
      <c r="G29" s="157"/>
      <c r="H29" s="138"/>
      <c r="I29" s="139"/>
      <c r="J29" s="140"/>
      <c r="K29" s="140"/>
      <c r="L29" s="138">
        <f t="shared" si="8"/>
        <v>6</v>
      </c>
      <c r="M29" s="141">
        <f t="shared" si="9"/>
        <v>1974</v>
      </c>
      <c r="N29" s="142"/>
      <c r="O29" s="142"/>
      <c r="P29" s="142"/>
      <c r="Q29" s="142"/>
      <c r="R29" s="142"/>
      <c r="S29" s="143"/>
      <c r="T29" s="142"/>
      <c r="U29" s="142"/>
      <c r="V29" s="144"/>
      <c r="W29" s="142"/>
      <c r="X29" s="142"/>
      <c r="Y29" s="142"/>
      <c r="Z29" s="142"/>
      <c r="AA29" s="142"/>
      <c r="AB29" s="142"/>
    </row>
    <row r="30" spans="1:28" ht="13.2">
      <c r="A30" s="158"/>
      <c r="B30" s="170"/>
      <c r="C30" s="171">
        <v>0.8</v>
      </c>
      <c r="D30" s="172">
        <v>3</v>
      </c>
      <c r="E30" s="172">
        <v>5</v>
      </c>
      <c r="F30" s="173">
        <f>'1RM'!$C$5*C30</f>
        <v>376</v>
      </c>
      <c r="G30" s="157"/>
      <c r="H30" s="138"/>
      <c r="I30" s="139"/>
      <c r="J30" s="140"/>
      <c r="K30" s="140"/>
      <c r="L30" s="138">
        <f t="shared" si="8"/>
        <v>15</v>
      </c>
      <c r="M30" s="141">
        <f t="shared" si="9"/>
        <v>5640</v>
      </c>
      <c r="N30" s="142"/>
      <c r="O30" s="142"/>
      <c r="P30" s="142"/>
      <c r="Q30" s="142"/>
      <c r="R30" s="142"/>
      <c r="S30" s="143"/>
      <c r="T30" s="142"/>
      <c r="U30" s="142"/>
      <c r="V30" s="144"/>
      <c r="W30" s="142"/>
      <c r="X30" s="142"/>
      <c r="Y30" s="142"/>
      <c r="Z30" s="142"/>
      <c r="AA30" s="142"/>
      <c r="AB30" s="142"/>
    </row>
    <row r="31" spans="1:28" ht="13.2">
      <c r="A31" s="158">
        <v>2</v>
      </c>
      <c r="B31" s="236" t="s">
        <v>47</v>
      </c>
      <c r="C31" s="162">
        <v>0.5</v>
      </c>
      <c r="D31" s="163">
        <v>5</v>
      </c>
      <c r="E31" s="163">
        <v>1</v>
      </c>
      <c r="F31" s="164">
        <f>MROUND('1RM'!$C$4*C31,5)</f>
        <v>135</v>
      </c>
      <c r="G31" s="157"/>
      <c r="H31" s="138"/>
      <c r="I31" s="139"/>
      <c r="J31" s="140">
        <f t="shared" ref="J31:J39" si="10">D31*E31</f>
        <v>5</v>
      </c>
      <c r="K31" s="140">
        <f t="shared" ref="K31:K39" si="11">F31*J31</f>
        <v>675</v>
      </c>
      <c r="L31" s="138"/>
      <c r="M31" s="141"/>
      <c r="N31" s="142"/>
      <c r="O31" s="142"/>
      <c r="P31" s="142"/>
      <c r="Q31" s="142"/>
      <c r="R31" s="142"/>
      <c r="S31" s="138">
        <f>J31+J39</f>
        <v>14</v>
      </c>
      <c r="T31" s="140">
        <f>J32+J38</f>
        <v>11</v>
      </c>
      <c r="U31" s="140">
        <f>J33+J37</f>
        <v>8</v>
      </c>
      <c r="V31" s="139">
        <f>J34+J35+J36</f>
        <v>13</v>
      </c>
      <c r="W31" s="142">
        <v>0</v>
      </c>
      <c r="X31" s="142"/>
      <c r="Y31" s="142"/>
      <c r="Z31" s="142"/>
      <c r="AA31" s="142"/>
      <c r="AB31" s="142"/>
    </row>
    <row r="32" spans="1:28" ht="13.2">
      <c r="A32" s="158"/>
      <c r="B32" s="165"/>
      <c r="C32" s="166">
        <v>0.6</v>
      </c>
      <c r="D32" s="168">
        <v>4</v>
      </c>
      <c r="E32" s="168">
        <v>1</v>
      </c>
      <c r="F32" s="169">
        <f>MROUND('1RM'!$C$4*C32,5)</f>
        <v>160</v>
      </c>
      <c r="G32" s="157"/>
      <c r="H32" s="138"/>
      <c r="I32" s="139"/>
      <c r="J32" s="140">
        <f t="shared" si="10"/>
        <v>4</v>
      </c>
      <c r="K32" s="140">
        <f t="shared" si="11"/>
        <v>640</v>
      </c>
      <c r="L32" s="138"/>
      <c r="M32" s="141"/>
      <c r="N32" s="142"/>
      <c r="O32" s="142"/>
      <c r="P32" s="142"/>
      <c r="Q32" s="142"/>
      <c r="R32" s="142"/>
      <c r="S32" s="143"/>
      <c r="T32" s="142"/>
      <c r="U32" s="142"/>
      <c r="V32" s="144"/>
      <c r="W32" s="142"/>
      <c r="X32" s="142"/>
      <c r="Y32" s="142"/>
      <c r="Z32" s="142"/>
      <c r="AA32" s="142"/>
      <c r="AB32" s="142"/>
    </row>
    <row r="33" spans="1:28" ht="13.2">
      <c r="A33" s="158"/>
      <c r="B33" s="165"/>
      <c r="C33" s="166">
        <v>0.7</v>
      </c>
      <c r="D33" s="168">
        <v>3</v>
      </c>
      <c r="E33" s="168">
        <v>1</v>
      </c>
      <c r="F33" s="169">
        <f>MROUND('1RM'!$C$4*C33,5)</f>
        <v>185</v>
      </c>
      <c r="G33" s="157"/>
      <c r="H33" s="138"/>
      <c r="I33" s="139"/>
      <c r="J33" s="140">
        <f t="shared" si="10"/>
        <v>3</v>
      </c>
      <c r="K33" s="140">
        <f t="shared" si="11"/>
        <v>555</v>
      </c>
      <c r="L33" s="138"/>
      <c r="M33" s="141"/>
      <c r="N33" s="142"/>
      <c r="O33" s="142"/>
      <c r="P33" s="142"/>
      <c r="Q33" s="142"/>
      <c r="R33" s="142"/>
      <c r="S33" s="143"/>
      <c r="T33" s="142"/>
      <c r="U33" s="142"/>
      <c r="V33" s="144"/>
      <c r="W33" s="142"/>
      <c r="X33" s="142"/>
      <c r="Y33" s="142"/>
      <c r="Z33" s="142"/>
      <c r="AA33" s="142"/>
      <c r="AB33" s="142"/>
    </row>
    <row r="34" spans="1:28" ht="13.2">
      <c r="A34" s="158"/>
      <c r="B34" s="165"/>
      <c r="C34" s="166">
        <v>0.8</v>
      </c>
      <c r="D34" s="168">
        <v>3</v>
      </c>
      <c r="E34" s="168">
        <v>2</v>
      </c>
      <c r="F34" s="169">
        <f>MROUND('1RM'!$C$4*C34,5)</f>
        <v>210</v>
      </c>
      <c r="G34" s="157"/>
      <c r="H34" s="138"/>
      <c r="I34" s="139"/>
      <c r="J34" s="140">
        <f t="shared" si="10"/>
        <v>6</v>
      </c>
      <c r="K34" s="140">
        <f t="shared" si="11"/>
        <v>1260</v>
      </c>
      <c r="L34" s="138"/>
      <c r="M34" s="141"/>
      <c r="N34" s="142"/>
      <c r="O34" s="142"/>
      <c r="P34" s="142"/>
      <c r="Q34" s="142"/>
      <c r="R34" s="142"/>
      <c r="S34" s="143"/>
      <c r="T34" s="142"/>
      <c r="U34" s="142"/>
      <c r="V34" s="144"/>
      <c r="W34" s="142"/>
      <c r="X34" s="142"/>
      <c r="Y34" s="142"/>
      <c r="Z34" s="142"/>
      <c r="AA34" s="142"/>
      <c r="AB34" s="142"/>
    </row>
    <row r="35" spans="1:28" ht="13.2">
      <c r="A35" s="158"/>
      <c r="B35" s="165"/>
      <c r="C35" s="166">
        <v>0.85</v>
      </c>
      <c r="D35" s="168">
        <v>2</v>
      </c>
      <c r="E35" s="168">
        <v>2</v>
      </c>
      <c r="F35" s="169">
        <f>MROUND('1RM'!$C$4*C35,5)</f>
        <v>225</v>
      </c>
      <c r="G35" s="157"/>
      <c r="H35" s="138"/>
      <c r="I35" s="139"/>
      <c r="J35" s="140">
        <f t="shared" si="10"/>
        <v>4</v>
      </c>
      <c r="K35" s="140">
        <f t="shared" si="11"/>
        <v>900</v>
      </c>
      <c r="L35" s="138"/>
      <c r="M35" s="141"/>
      <c r="N35" s="142"/>
      <c r="O35" s="142"/>
      <c r="P35" s="142"/>
      <c r="Q35" s="142"/>
      <c r="R35" s="142"/>
      <c r="S35" s="143"/>
      <c r="T35" s="142"/>
      <c r="U35" s="142"/>
      <c r="V35" s="144"/>
      <c r="W35" s="142"/>
      <c r="X35" s="142"/>
      <c r="Y35" s="142"/>
      <c r="Z35" s="142"/>
      <c r="AA35" s="142"/>
      <c r="AB35" s="142"/>
    </row>
    <row r="36" spans="1:28" ht="13.2">
      <c r="A36" s="158"/>
      <c r="B36" s="165"/>
      <c r="C36" s="166">
        <v>0.8</v>
      </c>
      <c r="D36" s="168">
        <v>3</v>
      </c>
      <c r="E36" s="168">
        <v>1</v>
      </c>
      <c r="F36" s="169">
        <f>MROUND('1RM'!$C$4*C36,5)</f>
        <v>210</v>
      </c>
      <c r="G36" s="157"/>
      <c r="H36" s="138"/>
      <c r="I36" s="139"/>
      <c r="J36" s="140">
        <f t="shared" si="10"/>
        <v>3</v>
      </c>
      <c r="K36" s="140">
        <f t="shared" si="11"/>
        <v>630</v>
      </c>
      <c r="L36" s="138"/>
      <c r="M36" s="141"/>
      <c r="N36" s="142"/>
      <c r="O36" s="142"/>
      <c r="P36" s="142"/>
      <c r="Q36" s="142"/>
      <c r="R36" s="142"/>
      <c r="S36" s="143"/>
      <c r="T36" s="142"/>
      <c r="U36" s="142"/>
      <c r="V36" s="144"/>
      <c r="W36" s="142"/>
      <c r="X36" s="142"/>
      <c r="Y36" s="142"/>
      <c r="Z36" s="142"/>
      <c r="AA36" s="142"/>
      <c r="AB36" s="142"/>
    </row>
    <row r="37" spans="1:28" ht="13.2">
      <c r="A37" s="158"/>
      <c r="B37" s="165"/>
      <c r="C37" s="166">
        <v>0.7</v>
      </c>
      <c r="D37" s="168">
        <v>5</v>
      </c>
      <c r="E37" s="168">
        <v>1</v>
      </c>
      <c r="F37" s="169">
        <f>MROUND('1RM'!$C$4*C37,5)</f>
        <v>185</v>
      </c>
      <c r="G37" s="157"/>
      <c r="H37" s="138"/>
      <c r="I37" s="139"/>
      <c r="J37" s="140">
        <f t="shared" si="10"/>
        <v>5</v>
      </c>
      <c r="K37" s="140">
        <f t="shared" si="11"/>
        <v>925</v>
      </c>
      <c r="L37" s="138"/>
      <c r="M37" s="141"/>
      <c r="N37" s="142"/>
      <c r="O37" s="142"/>
      <c r="P37" s="142"/>
      <c r="Q37" s="142"/>
      <c r="R37" s="142"/>
      <c r="S37" s="143"/>
      <c r="T37" s="142"/>
      <c r="U37" s="142"/>
      <c r="V37" s="144"/>
      <c r="W37" s="142"/>
      <c r="X37" s="142"/>
      <c r="Y37" s="142"/>
      <c r="Z37" s="142"/>
      <c r="AA37" s="142"/>
      <c r="AB37" s="142"/>
    </row>
    <row r="38" spans="1:28" ht="13.2">
      <c r="A38" s="158"/>
      <c r="B38" s="165"/>
      <c r="C38" s="166">
        <v>0.6</v>
      </c>
      <c r="D38" s="168">
        <v>7</v>
      </c>
      <c r="E38" s="168">
        <v>1</v>
      </c>
      <c r="F38" s="169">
        <f>MROUND('1RM'!$C$4*C38,5)</f>
        <v>160</v>
      </c>
      <c r="G38" s="157"/>
      <c r="H38" s="138"/>
      <c r="I38" s="139"/>
      <c r="J38" s="140">
        <f t="shared" si="10"/>
        <v>7</v>
      </c>
      <c r="K38" s="140">
        <f t="shared" si="11"/>
        <v>1120</v>
      </c>
      <c r="L38" s="138"/>
      <c r="M38" s="141"/>
      <c r="N38" s="142"/>
      <c r="O38" s="142"/>
      <c r="P38" s="142"/>
      <c r="Q38" s="142"/>
      <c r="R38" s="142"/>
      <c r="S38" s="143"/>
      <c r="T38" s="142"/>
      <c r="U38" s="142"/>
      <c r="V38" s="144"/>
      <c r="W38" s="142"/>
      <c r="X38" s="142"/>
      <c r="Y38" s="142"/>
      <c r="Z38" s="142"/>
      <c r="AA38" s="142"/>
      <c r="AB38" s="142"/>
    </row>
    <row r="39" spans="1:28" ht="13.2">
      <c r="A39" s="158"/>
      <c r="B39" s="170"/>
      <c r="C39" s="171">
        <v>0.5</v>
      </c>
      <c r="D39" s="178">
        <v>9</v>
      </c>
      <c r="E39" s="172">
        <v>1</v>
      </c>
      <c r="F39" s="173">
        <f>MROUND('1RM'!$C$4*C39,5)</f>
        <v>135</v>
      </c>
      <c r="G39" s="157"/>
      <c r="H39" s="138"/>
      <c r="I39" s="139"/>
      <c r="J39" s="140">
        <f t="shared" si="10"/>
        <v>9</v>
      </c>
      <c r="K39" s="140">
        <f t="shared" si="11"/>
        <v>1215</v>
      </c>
      <c r="L39" s="138"/>
      <c r="M39" s="141"/>
      <c r="N39" s="142"/>
      <c r="O39" s="142"/>
      <c r="P39" s="142"/>
      <c r="Q39" s="142"/>
      <c r="R39" s="142"/>
      <c r="S39" s="143"/>
      <c r="T39" s="142"/>
      <c r="U39" s="142"/>
      <c r="V39" s="144"/>
      <c r="W39" s="142"/>
      <c r="X39" s="142"/>
      <c r="Y39" s="142"/>
      <c r="Z39" s="142"/>
      <c r="AA39" s="142"/>
      <c r="AB39" s="142"/>
    </row>
    <row r="40" spans="1:28" ht="13.2">
      <c r="A40" s="158">
        <v>3</v>
      </c>
      <c r="B40" s="237" t="s">
        <v>61</v>
      </c>
      <c r="C40" s="166"/>
      <c r="D40" s="168">
        <v>4</v>
      </c>
      <c r="E40" s="168">
        <v>6</v>
      </c>
      <c r="F40" s="169"/>
      <c r="G40" s="157"/>
      <c r="H40" s="138"/>
      <c r="I40" s="139"/>
      <c r="J40" s="140"/>
      <c r="K40" s="140"/>
      <c r="L40" s="138"/>
      <c r="M40" s="141"/>
      <c r="N40" s="142"/>
      <c r="O40" s="142"/>
      <c r="P40" s="142"/>
      <c r="Q40" s="142"/>
      <c r="R40" s="142"/>
      <c r="S40" s="143"/>
      <c r="T40" s="142"/>
      <c r="U40" s="142"/>
      <c r="V40" s="144"/>
      <c r="W40" s="142"/>
      <c r="X40" s="142"/>
      <c r="Y40" s="142"/>
      <c r="Z40" s="142"/>
      <c r="AA40" s="142"/>
      <c r="AB40" s="142"/>
    </row>
    <row r="41" spans="1:28" ht="13.2">
      <c r="A41" s="158">
        <v>4</v>
      </c>
      <c r="B41" s="236" t="s">
        <v>69</v>
      </c>
      <c r="C41" s="162">
        <v>0.6</v>
      </c>
      <c r="D41" s="163">
        <v>5</v>
      </c>
      <c r="E41" s="163">
        <v>1</v>
      </c>
      <c r="F41" s="164">
        <f>MROUND('1RM'!$C$5*C41,5)</f>
        <v>280</v>
      </c>
      <c r="G41" s="157"/>
      <c r="H41" s="138"/>
      <c r="I41" s="139"/>
      <c r="J41" s="140"/>
      <c r="K41" s="140"/>
      <c r="L41" s="138">
        <f t="shared" ref="L41:L44" si="12">D41*E41</f>
        <v>5</v>
      </c>
      <c r="M41" s="141">
        <f t="shared" ref="M41:M44" si="13">F41*L41</f>
        <v>1400</v>
      </c>
      <c r="N41" s="142"/>
      <c r="O41" s="142"/>
      <c r="P41" s="142"/>
      <c r="Q41" s="142"/>
      <c r="R41" s="142"/>
      <c r="S41" s="143"/>
      <c r="T41" s="142"/>
      <c r="U41" s="142"/>
      <c r="V41" s="144"/>
      <c r="W41" s="142"/>
      <c r="X41" s="142"/>
      <c r="Y41" s="140">
        <f>L41</f>
        <v>5</v>
      </c>
      <c r="Z41" s="140">
        <f>L42</f>
        <v>8</v>
      </c>
      <c r="AA41" s="140">
        <f>L43</f>
        <v>9</v>
      </c>
      <c r="AB41" s="140">
        <f>L44</f>
        <v>8</v>
      </c>
    </row>
    <row r="42" spans="1:28" ht="13.2">
      <c r="A42" s="158"/>
      <c r="B42" s="165"/>
      <c r="C42" s="166">
        <v>0.7</v>
      </c>
      <c r="D42" s="168">
        <v>4</v>
      </c>
      <c r="E42" s="168">
        <v>2</v>
      </c>
      <c r="F42" s="169">
        <f>MROUND('1RM'!$C$5*C42,5)</f>
        <v>330</v>
      </c>
      <c r="G42" s="157"/>
      <c r="H42" s="138"/>
      <c r="I42" s="139"/>
      <c r="J42" s="140"/>
      <c r="K42" s="140"/>
      <c r="L42" s="138">
        <f t="shared" si="12"/>
        <v>8</v>
      </c>
      <c r="M42" s="141">
        <f t="shared" si="13"/>
        <v>2640</v>
      </c>
      <c r="N42" s="142"/>
      <c r="O42" s="142"/>
      <c r="P42" s="142"/>
      <c r="Q42" s="142"/>
      <c r="R42" s="142"/>
      <c r="S42" s="143"/>
      <c r="T42" s="142"/>
      <c r="U42" s="142"/>
      <c r="V42" s="144"/>
      <c r="W42" s="142"/>
      <c r="X42" s="142"/>
      <c r="Y42" s="142"/>
      <c r="Z42" s="142"/>
      <c r="AA42" s="142"/>
      <c r="AB42" s="142"/>
    </row>
    <row r="43" spans="1:28" ht="13.2">
      <c r="A43" s="158"/>
      <c r="B43" s="165"/>
      <c r="C43" s="166">
        <v>0.8</v>
      </c>
      <c r="D43" s="167">
        <v>3</v>
      </c>
      <c r="E43" s="168">
        <v>3</v>
      </c>
      <c r="F43" s="169">
        <f>MROUND('1RM'!$C$5*C43,5)</f>
        <v>375</v>
      </c>
      <c r="G43" s="157"/>
      <c r="H43" s="138"/>
      <c r="I43" s="139"/>
      <c r="J43" s="140"/>
      <c r="K43" s="140"/>
      <c r="L43" s="138">
        <f t="shared" si="12"/>
        <v>9</v>
      </c>
      <c r="M43" s="141">
        <f t="shared" si="13"/>
        <v>3375</v>
      </c>
      <c r="N43" s="142"/>
      <c r="O43" s="142"/>
      <c r="P43" s="142"/>
      <c r="Q43" s="142"/>
      <c r="R43" s="142"/>
      <c r="S43" s="143"/>
      <c r="T43" s="142"/>
      <c r="U43" s="142"/>
      <c r="V43" s="144"/>
      <c r="W43" s="142"/>
      <c r="X43" s="142"/>
      <c r="Y43" s="142"/>
      <c r="Z43" s="142"/>
      <c r="AA43" s="142"/>
      <c r="AB43" s="142"/>
    </row>
    <row r="44" spans="1:28" ht="13.2">
      <c r="A44" s="158"/>
      <c r="B44" s="170"/>
      <c r="C44" s="171">
        <v>0.9</v>
      </c>
      <c r="D44" s="172">
        <v>2</v>
      </c>
      <c r="E44" s="172">
        <v>4</v>
      </c>
      <c r="F44" s="173">
        <f>MROUND('1RM'!$C$5*C44,5)</f>
        <v>425</v>
      </c>
      <c r="G44" s="157"/>
      <c r="H44" s="138"/>
      <c r="I44" s="139"/>
      <c r="J44" s="140"/>
      <c r="K44" s="140"/>
      <c r="L44" s="138">
        <f t="shared" si="12"/>
        <v>8</v>
      </c>
      <c r="M44" s="141">
        <f t="shared" si="13"/>
        <v>3400</v>
      </c>
      <c r="N44" s="142"/>
      <c r="O44" s="142"/>
      <c r="P44" s="142"/>
      <c r="Q44" s="142"/>
      <c r="R44" s="142"/>
      <c r="S44" s="143"/>
      <c r="T44" s="142"/>
      <c r="U44" s="142"/>
      <c r="V44" s="144"/>
      <c r="W44" s="142"/>
      <c r="X44" s="142"/>
      <c r="Y44" s="142"/>
      <c r="Z44" s="142"/>
      <c r="AA44" s="142"/>
      <c r="AB44" s="142"/>
    </row>
    <row r="45" spans="1:28" ht="13.2">
      <c r="A45" s="158">
        <v>5</v>
      </c>
      <c r="B45" s="237" t="s">
        <v>58</v>
      </c>
      <c r="C45" s="166"/>
      <c r="D45" s="167">
        <v>5</v>
      </c>
      <c r="E45" s="168">
        <v>5</v>
      </c>
      <c r="F45" s="169"/>
      <c r="G45" s="157"/>
      <c r="H45" s="138"/>
      <c r="I45" s="139"/>
      <c r="J45" s="140"/>
      <c r="K45" s="140"/>
      <c r="L45" s="138"/>
      <c r="M45" s="141"/>
      <c r="N45" s="142"/>
      <c r="O45" s="142"/>
      <c r="P45" s="142"/>
      <c r="Q45" s="142"/>
      <c r="R45" s="142"/>
      <c r="S45" s="143"/>
      <c r="T45" s="142"/>
      <c r="U45" s="142"/>
      <c r="V45" s="144"/>
      <c r="W45" s="142"/>
      <c r="X45" s="142"/>
      <c r="Y45" s="142"/>
      <c r="Z45" s="142"/>
      <c r="AA45" s="142"/>
      <c r="AB45" s="142"/>
    </row>
    <row r="46" spans="1:28" ht="13.2">
      <c r="A46" s="158">
        <v>6</v>
      </c>
      <c r="B46" s="170" t="s">
        <v>37</v>
      </c>
      <c r="C46" s="171"/>
      <c r="D46" s="172">
        <v>10</v>
      </c>
      <c r="E46" s="172">
        <v>3</v>
      </c>
      <c r="F46" s="173"/>
      <c r="G46" s="157"/>
      <c r="H46" s="138"/>
      <c r="I46" s="139"/>
      <c r="J46" s="140"/>
      <c r="K46" s="140"/>
      <c r="L46" s="138"/>
      <c r="M46" s="141"/>
      <c r="N46" s="142"/>
      <c r="O46" s="142"/>
      <c r="P46" s="142"/>
      <c r="Q46" s="142"/>
      <c r="R46" s="142"/>
      <c r="S46" s="143"/>
      <c r="T46" s="142"/>
      <c r="U46" s="142"/>
      <c r="V46" s="144"/>
      <c r="W46" s="142"/>
      <c r="X46" s="142"/>
      <c r="Y46" s="142"/>
      <c r="Z46" s="142"/>
      <c r="AA46" s="142"/>
      <c r="AB46" s="142"/>
    </row>
    <row r="47" spans="1:28" ht="13.2">
      <c r="A47" s="158"/>
      <c r="B47" s="176"/>
      <c r="C47" s="177"/>
      <c r="D47" s="157"/>
      <c r="E47" s="157"/>
      <c r="F47" s="157"/>
      <c r="G47" s="157"/>
      <c r="H47" s="138"/>
      <c r="I47" s="139"/>
      <c r="J47" s="140"/>
      <c r="K47" s="140"/>
      <c r="L47" s="138"/>
      <c r="M47" s="141"/>
      <c r="N47" s="142"/>
      <c r="O47" s="142"/>
      <c r="P47" s="142"/>
      <c r="Q47" s="142"/>
      <c r="R47" s="142"/>
      <c r="S47" s="143"/>
      <c r="T47" s="142"/>
      <c r="U47" s="142"/>
      <c r="V47" s="144"/>
      <c r="W47" s="142"/>
      <c r="X47" s="142"/>
      <c r="Y47" s="142"/>
      <c r="Z47" s="142"/>
      <c r="AA47" s="142"/>
      <c r="AB47" s="142"/>
    </row>
    <row r="48" spans="1:28" ht="13.2">
      <c r="A48" s="158"/>
      <c r="B48" s="235" t="s">
        <v>59</v>
      </c>
      <c r="C48" s="159" t="s">
        <v>10</v>
      </c>
      <c r="D48" s="160" t="s">
        <v>34</v>
      </c>
      <c r="E48" s="160" t="s">
        <v>35</v>
      </c>
      <c r="F48" s="161" t="s">
        <v>36</v>
      </c>
      <c r="G48" s="3"/>
      <c r="H48" s="138"/>
      <c r="I48" s="139"/>
      <c r="J48" s="140"/>
      <c r="K48" s="140"/>
      <c r="L48" s="138"/>
      <c r="M48" s="141"/>
      <c r="N48" s="142"/>
      <c r="O48" s="142"/>
      <c r="P48" s="142"/>
      <c r="Q48" s="142"/>
      <c r="R48" s="142"/>
      <c r="S48" s="143"/>
      <c r="T48" s="142"/>
      <c r="U48" s="142"/>
      <c r="V48" s="144"/>
      <c r="W48" s="142"/>
      <c r="X48" s="142"/>
      <c r="Y48" s="142"/>
      <c r="Z48" s="142"/>
      <c r="AA48" s="142"/>
      <c r="AB48" s="142"/>
    </row>
    <row r="49" spans="1:28" ht="13.2">
      <c r="A49" s="158">
        <v>1</v>
      </c>
      <c r="B49" s="236" t="s">
        <v>65</v>
      </c>
      <c r="C49" s="162">
        <v>0.5</v>
      </c>
      <c r="D49" s="174">
        <v>5</v>
      </c>
      <c r="E49" s="163">
        <v>1</v>
      </c>
      <c r="F49" s="164">
        <f>MROUND('1RM'!$C$3*C49,5)</f>
        <v>200</v>
      </c>
      <c r="G49" s="157"/>
      <c r="H49" s="138">
        <f t="shared" ref="H49:H52" si="14">D49*E49</f>
        <v>5</v>
      </c>
      <c r="I49" s="139">
        <f t="shared" ref="I49:I52" si="15">F49*H49</f>
        <v>1000</v>
      </c>
      <c r="J49" s="140"/>
      <c r="K49" s="140"/>
      <c r="L49" s="138"/>
      <c r="M49" s="141"/>
      <c r="N49" s="140">
        <f>H49</f>
        <v>5</v>
      </c>
      <c r="O49" s="140">
        <f>H50</f>
        <v>8</v>
      </c>
      <c r="P49" s="140">
        <f>H51</f>
        <v>6</v>
      </c>
      <c r="Q49" s="140">
        <f>H52</f>
        <v>15</v>
      </c>
      <c r="R49" s="142"/>
      <c r="S49" s="143"/>
      <c r="T49" s="142"/>
      <c r="U49" s="142"/>
      <c r="V49" s="144"/>
      <c r="W49" s="142"/>
      <c r="X49" s="142"/>
      <c r="Y49" s="142"/>
      <c r="Z49" s="142"/>
      <c r="AA49" s="142"/>
      <c r="AB49" s="142"/>
    </row>
    <row r="50" spans="1:28" ht="13.2">
      <c r="A50" s="158"/>
      <c r="B50" s="165"/>
      <c r="C50" s="166">
        <v>0.6</v>
      </c>
      <c r="D50" s="167">
        <v>4</v>
      </c>
      <c r="E50" s="168">
        <v>2</v>
      </c>
      <c r="F50" s="169">
        <f>MROUND('1RM'!$C$3*C50,5)</f>
        <v>240</v>
      </c>
      <c r="G50" s="157"/>
      <c r="H50" s="138">
        <f t="shared" si="14"/>
        <v>8</v>
      </c>
      <c r="I50" s="139">
        <f t="shared" si="15"/>
        <v>1920</v>
      </c>
      <c r="J50" s="140"/>
      <c r="K50" s="140"/>
      <c r="L50" s="138"/>
      <c r="M50" s="141"/>
      <c r="N50" s="142"/>
      <c r="O50" s="142"/>
      <c r="P50" s="142"/>
      <c r="Q50" s="142"/>
      <c r="R50" s="142"/>
      <c r="S50" s="143"/>
      <c r="T50" s="142"/>
      <c r="U50" s="142"/>
      <c r="V50" s="144"/>
      <c r="W50" s="142"/>
      <c r="X50" s="142"/>
      <c r="Y50" s="142"/>
      <c r="Z50" s="142"/>
      <c r="AA50" s="142"/>
      <c r="AB50" s="142"/>
    </row>
    <row r="51" spans="1:28" ht="13.2">
      <c r="A51" s="158"/>
      <c r="B51" s="165"/>
      <c r="C51" s="166">
        <v>0.7</v>
      </c>
      <c r="D51" s="167">
        <v>3</v>
      </c>
      <c r="E51" s="168">
        <v>2</v>
      </c>
      <c r="F51" s="169">
        <f>MROUND('1RM'!$C$3*C51,5)</f>
        <v>280</v>
      </c>
      <c r="G51" s="157"/>
      <c r="H51" s="138">
        <f t="shared" si="14"/>
        <v>6</v>
      </c>
      <c r="I51" s="139">
        <f t="shared" si="15"/>
        <v>1680</v>
      </c>
      <c r="J51" s="140"/>
      <c r="K51" s="140"/>
      <c r="L51" s="138"/>
      <c r="M51" s="141"/>
      <c r="N51" s="142"/>
      <c r="O51" s="142"/>
      <c r="P51" s="142"/>
      <c r="Q51" s="142"/>
      <c r="R51" s="142"/>
      <c r="S51" s="143"/>
      <c r="T51" s="142"/>
      <c r="U51" s="142"/>
      <c r="V51" s="144"/>
      <c r="W51" s="142"/>
      <c r="X51" s="142"/>
      <c r="Y51" s="142"/>
      <c r="Z51" s="142"/>
      <c r="AA51" s="142"/>
      <c r="AB51" s="142"/>
    </row>
    <row r="52" spans="1:28" ht="13.2">
      <c r="A52" s="158"/>
      <c r="B52" s="170"/>
      <c r="C52" s="171">
        <v>0.8</v>
      </c>
      <c r="D52" s="178">
        <v>3</v>
      </c>
      <c r="E52" s="172">
        <v>5</v>
      </c>
      <c r="F52" s="173">
        <f>MROUND('1RM'!$C$3*C52,5)</f>
        <v>320</v>
      </c>
      <c r="G52" s="157"/>
      <c r="H52" s="138">
        <f t="shared" si="14"/>
        <v>15</v>
      </c>
      <c r="I52" s="139">
        <f t="shared" si="15"/>
        <v>4800</v>
      </c>
      <c r="J52" s="140"/>
      <c r="K52" s="140"/>
      <c r="L52" s="138"/>
      <c r="M52" s="141"/>
      <c r="N52" s="142"/>
      <c r="O52" s="142"/>
      <c r="P52" s="142"/>
      <c r="Q52" s="142"/>
      <c r="R52" s="142"/>
      <c r="S52" s="143"/>
      <c r="T52" s="142"/>
      <c r="U52" s="142"/>
      <c r="V52" s="144"/>
      <c r="W52" s="142"/>
      <c r="X52" s="142"/>
      <c r="Y52" s="142"/>
      <c r="Z52" s="142"/>
      <c r="AA52" s="142"/>
      <c r="AB52" s="142"/>
    </row>
    <row r="53" spans="1:28" ht="13.2">
      <c r="A53" s="158">
        <v>2</v>
      </c>
      <c r="B53" s="236" t="s">
        <v>47</v>
      </c>
      <c r="C53" s="162">
        <v>0.5</v>
      </c>
      <c r="D53" s="163">
        <v>5</v>
      </c>
      <c r="E53" s="163">
        <v>1</v>
      </c>
      <c r="F53" s="164">
        <f>MROUND('1RM'!$C$4*C53,5)</f>
        <v>135</v>
      </c>
      <c r="G53" s="157"/>
      <c r="H53" s="138"/>
      <c r="I53" s="139"/>
      <c r="J53" s="140">
        <f t="shared" ref="J53:J56" si="16">D53*E53</f>
        <v>5</v>
      </c>
      <c r="K53" s="140">
        <f t="shared" ref="K53:K56" si="17">F53*J53</f>
        <v>675</v>
      </c>
      <c r="L53" s="138"/>
      <c r="M53" s="141"/>
      <c r="N53" s="142"/>
      <c r="O53" s="142"/>
      <c r="P53" s="142"/>
      <c r="Q53" s="142"/>
      <c r="R53" s="142"/>
      <c r="S53" s="138">
        <f>J53</f>
        <v>5</v>
      </c>
      <c r="T53" s="140">
        <f>J54</f>
        <v>4</v>
      </c>
      <c r="U53" s="140">
        <f>J55</f>
        <v>3</v>
      </c>
      <c r="V53" s="139">
        <f>J56</f>
        <v>10</v>
      </c>
      <c r="W53" s="142"/>
      <c r="X53" s="142"/>
      <c r="Y53" s="142"/>
      <c r="Z53" s="142"/>
      <c r="AA53" s="142"/>
      <c r="AB53" s="142"/>
    </row>
    <row r="54" spans="1:28" ht="13.2">
      <c r="A54" s="158"/>
      <c r="B54" s="165"/>
      <c r="C54" s="166">
        <v>0.6</v>
      </c>
      <c r="D54" s="168">
        <v>4</v>
      </c>
      <c r="E54" s="168">
        <v>1</v>
      </c>
      <c r="F54" s="169">
        <f>MROUND('1RM'!$C$4*C54,5)</f>
        <v>160</v>
      </c>
      <c r="G54" s="157"/>
      <c r="H54" s="138"/>
      <c r="I54" s="139"/>
      <c r="J54" s="140">
        <f t="shared" si="16"/>
        <v>4</v>
      </c>
      <c r="K54" s="140">
        <f t="shared" si="17"/>
        <v>640</v>
      </c>
      <c r="L54" s="138"/>
      <c r="M54" s="141"/>
      <c r="N54" s="142"/>
      <c r="O54" s="142"/>
      <c r="P54" s="142"/>
      <c r="Q54" s="142"/>
      <c r="R54" s="142"/>
      <c r="S54" s="143"/>
      <c r="T54" s="142"/>
      <c r="U54" s="142"/>
      <c r="V54" s="144"/>
      <c r="W54" s="142"/>
      <c r="X54" s="142"/>
      <c r="Y54" s="142"/>
      <c r="Z54" s="142"/>
      <c r="AA54" s="142"/>
      <c r="AB54" s="142"/>
    </row>
    <row r="55" spans="1:28" ht="13.2">
      <c r="A55" s="158"/>
      <c r="B55" s="165"/>
      <c r="C55" s="166">
        <v>0.7</v>
      </c>
      <c r="D55" s="168">
        <v>3</v>
      </c>
      <c r="E55" s="168">
        <v>1</v>
      </c>
      <c r="F55" s="169">
        <f>MROUND('1RM'!$C$4*C55,5)</f>
        <v>185</v>
      </c>
      <c r="G55" s="157"/>
      <c r="H55" s="138"/>
      <c r="I55" s="139"/>
      <c r="J55" s="140">
        <f t="shared" si="16"/>
        <v>3</v>
      </c>
      <c r="K55" s="140">
        <f t="shared" si="17"/>
        <v>555</v>
      </c>
      <c r="L55" s="138"/>
      <c r="M55" s="141"/>
      <c r="N55" s="142"/>
      <c r="O55" s="142"/>
      <c r="P55" s="142"/>
      <c r="Q55" s="142"/>
      <c r="R55" s="142"/>
      <c r="S55" s="143"/>
      <c r="T55" s="142"/>
      <c r="U55" s="142"/>
      <c r="V55" s="144"/>
      <c r="W55" s="142"/>
      <c r="X55" s="142"/>
      <c r="Y55" s="142"/>
      <c r="Z55" s="142"/>
      <c r="AA55" s="142"/>
      <c r="AB55" s="142"/>
    </row>
    <row r="56" spans="1:28" ht="13.2">
      <c r="A56" s="158"/>
      <c r="B56" s="170"/>
      <c r="C56" s="171">
        <v>0.8</v>
      </c>
      <c r="D56" s="172">
        <v>2</v>
      </c>
      <c r="E56" s="172">
        <v>5</v>
      </c>
      <c r="F56" s="173">
        <f>MROUND('1RM'!$C$4*C56,5)</f>
        <v>210</v>
      </c>
      <c r="G56" s="157"/>
      <c r="H56" s="138"/>
      <c r="I56" s="139"/>
      <c r="J56" s="140">
        <f t="shared" si="16"/>
        <v>10</v>
      </c>
      <c r="K56" s="140">
        <f t="shared" si="17"/>
        <v>2100</v>
      </c>
      <c r="L56" s="138"/>
      <c r="M56" s="141"/>
      <c r="N56" s="142"/>
      <c r="O56" s="142"/>
      <c r="P56" s="142"/>
      <c r="Q56" s="142"/>
      <c r="R56" s="142"/>
      <c r="S56" s="143"/>
      <c r="T56" s="142"/>
      <c r="U56" s="142"/>
      <c r="V56" s="144"/>
      <c r="W56" s="142"/>
      <c r="X56" s="142"/>
      <c r="Y56" s="142"/>
      <c r="Z56" s="142"/>
      <c r="AA56" s="142"/>
      <c r="AB56" s="142"/>
    </row>
    <row r="57" spans="1:28" ht="13.2">
      <c r="A57" s="158">
        <v>3</v>
      </c>
      <c r="B57" s="237" t="s">
        <v>56</v>
      </c>
      <c r="C57" s="166"/>
      <c r="D57" s="167">
        <v>6</v>
      </c>
      <c r="E57" s="168">
        <v>5</v>
      </c>
      <c r="F57" s="169"/>
      <c r="G57" s="157"/>
      <c r="H57" s="138"/>
      <c r="I57" s="139"/>
      <c r="J57" s="140"/>
      <c r="K57" s="140"/>
      <c r="L57" s="138"/>
      <c r="M57" s="141"/>
      <c r="N57" s="179"/>
      <c r="O57" s="179"/>
      <c r="P57" s="179"/>
      <c r="Q57" s="179"/>
      <c r="R57" s="179"/>
      <c r="S57" s="180"/>
      <c r="T57" s="179"/>
      <c r="U57" s="179"/>
      <c r="V57" s="141"/>
      <c r="W57" s="179"/>
      <c r="X57" s="179"/>
      <c r="Y57" s="179"/>
      <c r="Z57" s="179"/>
      <c r="AA57" s="179"/>
      <c r="AB57" s="179"/>
    </row>
    <row r="58" spans="1:28" ht="13.2">
      <c r="A58" s="158">
        <v>4</v>
      </c>
      <c r="B58" s="236" t="s">
        <v>65</v>
      </c>
      <c r="C58" s="162">
        <v>0.5</v>
      </c>
      <c r="D58" s="174">
        <v>5</v>
      </c>
      <c r="E58" s="163">
        <v>1</v>
      </c>
      <c r="F58" s="164">
        <f>MROUND('1RM'!$C$3*C58,5)</f>
        <v>200</v>
      </c>
      <c r="G58" s="157"/>
      <c r="H58" s="138">
        <f t="shared" ref="H58:H60" si="18">D58*E58</f>
        <v>5</v>
      </c>
      <c r="I58" s="139">
        <f t="shared" ref="I58:I60" si="19">F58*H58</f>
        <v>1000</v>
      </c>
      <c r="J58" s="140"/>
      <c r="K58" s="140"/>
      <c r="L58" s="138"/>
      <c r="M58" s="141"/>
      <c r="N58" s="140">
        <f>H58</f>
        <v>5</v>
      </c>
      <c r="O58" s="140">
        <f>H59</f>
        <v>10</v>
      </c>
      <c r="P58" s="140">
        <f>H60</f>
        <v>16</v>
      </c>
      <c r="Q58" s="142"/>
      <c r="R58" s="142"/>
      <c r="S58" s="143"/>
      <c r="T58" s="142"/>
      <c r="U58" s="142"/>
      <c r="V58" s="144"/>
      <c r="W58" s="142"/>
      <c r="X58" s="142"/>
      <c r="Y58" s="142"/>
      <c r="Z58" s="142"/>
      <c r="AA58" s="142"/>
      <c r="AB58" s="142"/>
    </row>
    <row r="59" spans="1:28" ht="13.2">
      <c r="A59" s="158"/>
      <c r="B59" s="165"/>
      <c r="C59" s="166">
        <v>0.6</v>
      </c>
      <c r="D59" s="167">
        <v>5</v>
      </c>
      <c r="E59" s="168">
        <v>2</v>
      </c>
      <c r="F59" s="169">
        <f>MROUND('1RM'!$C$3*C59,5)</f>
        <v>240</v>
      </c>
      <c r="G59" s="157"/>
      <c r="H59" s="138">
        <f t="shared" si="18"/>
        <v>10</v>
      </c>
      <c r="I59" s="139">
        <f t="shared" si="19"/>
        <v>2400</v>
      </c>
      <c r="J59" s="140"/>
      <c r="K59" s="140"/>
      <c r="L59" s="138"/>
      <c r="M59" s="141"/>
      <c r="N59" s="142"/>
      <c r="O59" s="142"/>
      <c r="P59" s="142"/>
      <c r="Q59" s="142"/>
      <c r="R59" s="142"/>
      <c r="S59" s="143"/>
      <c r="T59" s="142"/>
      <c r="U59" s="142"/>
      <c r="V59" s="144"/>
      <c r="W59" s="142"/>
      <c r="X59" s="142"/>
      <c r="Y59" s="142"/>
      <c r="Z59" s="142"/>
      <c r="AA59" s="142"/>
      <c r="AB59" s="142"/>
    </row>
    <row r="60" spans="1:28" ht="13.2">
      <c r="A60" s="158"/>
      <c r="B60" s="170"/>
      <c r="C60" s="171">
        <v>0.7</v>
      </c>
      <c r="D60" s="178">
        <v>4</v>
      </c>
      <c r="E60" s="172">
        <v>4</v>
      </c>
      <c r="F60" s="173">
        <f>MROUND('1RM'!$C$3*C60,5)</f>
        <v>280</v>
      </c>
      <c r="G60" s="157"/>
      <c r="H60" s="138">
        <f t="shared" si="18"/>
        <v>16</v>
      </c>
      <c r="I60" s="139">
        <f t="shared" si="19"/>
        <v>4480</v>
      </c>
      <c r="J60" s="140"/>
      <c r="K60" s="140"/>
      <c r="L60" s="138"/>
      <c r="M60" s="141"/>
      <c r="N60" s="142"/>
      <c r="O60" s="142"/>
      <c r="P60" s="142"/>
      <c r="Q60" s="142"/>
      <c r="R60" s="142"/>
      <c r="S60" s="143"/>
      <c r="T60" s="142"/>
      <c r="U60" s="142"/>
      <c r="V60" s="144"/>
      <c r="W60" s="142"/>
      <c r="X60" s="142"/>
      <c r="Y60" s="142"/>
      <c r="Z60" s="142"/>
      <c r="AA60" s="142"/>
      <c r="AB60" s="142"/>
    </row>
    <row r="61" spans="1:28" ht="13.2">
      <c r="A61" s="158">
        <v>5</v>
      </c>
      <c r="B61" s="237" t="s">
        <v>62</v>
      </c>
      <c r="C61" s="166"/>
      <c r="D61" s="168">
        <v>10</v>
      </c>
      <c r="E61" s="168">
        <v>5</v>
      </c>
      <c r="F61" s="169"/>
      <c r="G61" s="157"/>
      <c r="H61" s="138"/>
      <c r="I61" s="139"/>
      <c r="J61" s="140"/>
      <c r="K61" s="140"/>
      <c r="L61" s="138"/>
      <c r="M61" s="141"/>
      <c r="N61" s="142"/>
      <c r="O61" s="142"/>
      <c r="P61" s="142"/>
      <c r="Q61" s="142"/>
      <c r="R61" s="142"/>
      <c r="S61" s="143"/>
      <c r="T61" s="142"/>
      <c r="U61" s="142"/>
      <c r="V61" s="144"/>
      <c r="W61" s="142"/>
      <c r="X61" s="142"/>
      <c r="Y61" s="142"/>
      <c r="Z61" s="142"/>
      <c r="AA61" s="142"/>
      <c r="AB61" s="142"/>
    </row>
    <row r="62" spans="1:28" ht="13.2">
      <c r="A62" s="158">
        <v>6</v>
      </c>
      <c r="B62" s="238" t="s">
        <v>53</v>
      </c>
      <c r="C62" s="171"/>
      <c r="D62" s="178">
        <v>5</v>
      </c>
      <c r="E62" s="172">
        <v>5</v>
      </c>
      <c r="F62" s="173"/>
      <c r="G62" s="157"/>
      <c r="H62" s="138"/>
      <c r="I62" s="139"/>
      <c r="J62" s="140"/>
      <c r="K62" s="140"/>
      <c r="L62" s="138"/>
      <c r="M62" s="141"/>
      <c r="N62" s="142"/>
      <c r="O62" s="142"/>
      <c r="P62" s="142"/>
      <c r="Q62" s="142"/>
      <c r="R62" s="142"/>
      <c r="S62" s="143"/>
      <c r="T62" s="142"/>
      <c r="U62" s="142"/>
      <c r="V62" s="144"/>
      <c r="W62" s="142"/>
      <c r="X62" s="142"/>
      <c r="Y62" s="142"/>
      <c r="Z62" s="142"/>
      <c r="AA62" s="142"/>
      <c r="AB62" s="142"/>
    </row>
    <row r="63" spans="1:28" ht="13.2">
      <c r="A63" s="70"/>
      <c r="B63" s="119"/>
      <c r="C63" s="120"/>
      <c r="D63" s="121"/>
      <c r="E63" s="121"/>
      <c r="F63" s="121"/>
      <c r="G63" s="100"/>
      <c r="H63" s="138"/>
      <c r="I63" s="139"/>
      <c r="J63" s="140"/>
      <c r="K63" s="140"/>
      <c r="L63" s="138"/>
      <c r="M63" s="141"/>
      <c r="N63" s="142"/>
      <c r="O63" s="142"/>
      <c r="P63" s="142"/>
      <c r="Q63" s="142"/>
      <c r="R63" s="142"/>
      <c r="S63" s="143"/>
      <c r="T63" s="142"/>
      <c r="U63" s="142"/>
      <c r="V63" s="144"/>
      <c r="W63" s="142"/>
      <c r="X63" s="142"/>
      <c r="Y63" s="142"/>
      <c r="Z63" s="142"/>
      <c r="AA63" s="142"/>
      <c r="AB63" s="142"/>
    </row>
    <row r="64" spans="1:28" ht="13.2">
      <c r="A64" s="70"/>
      <c r="B64" s="225" t="s">
        <v>65</v>
      </c>
      <c r="C64" s="85"/>
      <c r="D64" s="148">
        <f>SUM(H9:H63)</f>
        <v>119</v>
      </c>
      <c r="E64" s="148"/>
      <c r="F64" s="148">
        <f>SUM(I9:I63)</f>
        <v>32360</v>
      </c>
      <c r="G64" s="100"/>
      <c r="H64" s="138"/>
      <c r="I64" s="139"/>
      <c r="J64" s="140"/>
      <c r="K64" s="140"/>
      <c r="L64" s="138"/>
      <c r="M64" s="141"/>
      <c r="N64" s="142"/>
      <c r="O64" s="142"/>
      <c r="P64" s="142"/>
      <c r="Q64" s="142"/>
      <c r="R64" s="142"/>
      <c r="S64" s="143"/>
      <c r="T64" s="142"/>
      <c r="U64" s="142"/>
      <c r="V64" s="144"/>
      <c r="W64" s="142"/>
      <c r="X64" s="142"/>
      <c r="Y64" s="142"/>
      <c r="Z64" s="142"/>
      <c r="AA64" s="142"/>
      <c r="AB64" s="142"/>
    </row>
    <row r="65" spans="1:28" ht="13.2">
      <c r="A65" s="70"/>
      <c r="B65" s="225" t="s">
        <v>47</v>
      </c>
      <c r="C65" s="85"/>
      <c r="D65" s="148">
        <f>SUM(J9:J63)</f>
        <v>113</v>
      </c>
      <c r="E65" s="148"/>
      <c r="F65" s="148">
        <f>SUM(I9:I63)</f>
        <v>32360</v>
      </c>
      <c r="G65" s="100"/>
      <c r="H65" s="138"/>
      <c r="I65" s="139"/>
      <c r="J65" s="140"/>
      <c r="K65" s="140"/>
      <c r="L65" s="138"/>
      <c r="M65" s="141"/>
      <c r="N65" s="142"/>
      <c r="O65" s="142"/>
      <c r="P65" s="142"/>
      <c r="Q65" s="142"/>
      <c r="R65" s="142"/>
      <c r="S65" s="143"/>
      <c r="T65" s="142"/>
      <c r="U65" s="142"/>
      <c r="V65" s="144"/>
      <c r="W65" s="142"/>
      <c r="X65" s="142"/>
      <c r="Y65" s="142"/>
      <c r="Z65" s="142"/>
      <c r="AA65" s="142"/>
      <c r="AB65" s="142"/>
    </row>
    <row r="66" spans="1:28" ht="13.2">
      <c r="A66" s="70"/>
      <c r="B66" s="225" t="s">
        <v>48</v>
      </c>
      <c r="C66" s="85"/>
      <c r="D66" s="148">
        <f>SUM(L9:L63)</f>
        <v>63</v>
      </c>
      <c r="E66" s="148"/>
      <c r="F66" s="148">
        <f>SUM(M9:M63)</f>
        <v>21625</v>
      </c>
      <c r="G66" s="100"/>
      <c r="H66" s="138"/>
      <c r="I66" s="139"/>
      <c r="J66" s="140"/>
      <c r="K66" s="140"/>
      <c r="L66" s="138"/>
      <c r="M66" s="141"/>
      <c r="N66" s="142"/>
      <c r="O66" s="142"/>
      <c r="P66" s="142"/>
      <c r="Q66" s="142"/>
      <c r="R66" s="142"/>
      <c r="S66" s="143"/>
      <c r="T66" s="142"/>
      <c r="U66" s="142"/>
      <c r="V66" s="144"/>
      <c r="W66" s="142"/>
      <c r="X66" s="142"/>
      <c r="Y66" s="142"/>
      <c r="Z66" s="142"/>
      <c r="AA66" s="142"/>
      <c r="AB66" s="142"/>
    </row>
    <row r="67" spans="1:28" ht="13.2">
      <c r="A67" s="70"/>
      <c r="B67" s="84" t="s">
        <v>4</v>
      </c>
      <c r="C67" s="85"/>
      <c r="D67" s="148">
        <f>SUM(D64:D66)</f>
        <v>295</v>
      </c>
      <c r="E67" s="148"/>
      <c r="F67" s="148">
        <f>SUM(F64:F66)</f>
        <v>86345</v>
      </c>
      <c r="G67" s="100"/>
      <c r="H67" s="138"/>
      <c r="I67" s="139"/>
      <c r="J67" s="140"/>
      <c r="K67" s="140"/>
      <c r="L67" s="138"/>
      <c r="M67" s="141"/>
      <c r="N67" s="142"/>
      <c r="O67" s="142"/>
      <c r="P67" s="142"/>
      <c r="Q67" s="142"/>
      <c r="R67" s="142"/>
      <c r="S67" s="143"/>
      <c r="T67" s="142"/>
      <c r="U67" s="142"/>
      <c r="V67" s="144"/>
      <c r="W67" s="142"/>
      <c r="X67" s="142"/>
      <c r="Y67" s="142"/>
      <c r="Z67" s="142"/>
      <c r="AA67" s="142"/>
      <c r="AB67" s="142"/>
    </row>
    <row r="68" spans="1:28" ht="30" customHeight="1">
      <c r="A68" s="88"/>
      <c r="B68" s="92"/>
      <c r="C68" s="122"/>
      <c r="D68" s="123"/>
      <c r="E68" s="123"/>
      <c r="F68" s="123"/>
      <c r="G68" s="124"/>
      <c r="H68" s="138">
        <f t="shared" ref="H68:M68" si="20">SUM(H9:H63)</f>
        <v>119</v>
      </c>
      <c r="I68" s="139">
        <f t="shared" si="20"/>
        <v>32360</v>
      </c>
      <c r="J68" s="140">
        <f t="shared" si="20"/>
        <v>113</v>
      </c>
      <c r="K68" s="140">
        <f t="shared" si="20"/>
        <v>20015</v>
      </c>
      <c r="L68" s="138">
        <f t="shared" si="20"/>
        <v>63</v>
      </c>
      <c r="M68" s="139">
        <f t="shared" si="20"/>
        <v>21625</v>
      </c>
      <c r="N68" s="140">
        <f t="shared" ref="N68:Q68" si="21">SUM(N13:N63)</f>
        <v>20</v>
      </c>
      <c r="O68" s="140">
        <f t="shared" si="21"/>
        <v>26</v>
      </c>
      <c r="P68" s="140">
        <f t="shared" si="21"/>
        <v>43</v>
      </c>
      <c r="Q68" s="140">
        <f t="shared" si="21"/>
        <v>30</v>
      </c>
      <c r="R68" s="175">
        <v>0</v>
      </c>
      <c r="S68" s="138">
        <f t="shared" ref="S68:V68" si="22">SUM(S9:S63)</f>
        <v>27</v>
      </c>
      <c r="T68" s="140">
        <f t="shared" si="22"/>
        <v>22</v>
      </c>
      <c r="U68" s="140">
        <f t="shared" si="22"/>
        <v>26</v>
      </c>
      <c r="V68" s="139">
        <f t="shared" si="22"/>
        <v>38</v>
      </c>
      <c r="W68" s="175">
        <v>0</v>
      </c>
      <c r="X68" s="140">
        <f t="shared" ref="X68:AB68" si="23">SUM(X27:X63)</f>
        <v>4</v>
      </c>
      <c r="Y68" s="140">
        <f t="shared" si="23"/>
        <v>13</v>
      </c>
      <c r="Z68" s="140">
        <f t="shared" si="23"/>
        <v>14</v>
      </c>
      <c r="AA68" s="140">
        <f t="shared" si="23"/>
        <v>24</v>
      </c>
      <c r="AB68" s="140">
        <f t="shared" si="23"/>
        <v>8</v>
      </c>
    </row>
    <row r="69" spans="1:28" ht="60" customHeight="1">
      <c r="A69" s="93"/>
      <c r="B69" s="226" t="s">
        <v>63</v>
      </c>
      <c r="C69" s="105"/>
      <c r="D69" s="94"/>
      <c r="E69" s="94"/>
      <c r="F69" s="94"/>
      <c r="G69" s="95"/>
      <c r="H69" s="138"/>
      <c r="I69" s="139"/>
      <c r="J69" s="140"/>
      <c r="K69" s="140"/>
      <c r="L69" s="138"/>
      <c r="M69" s="141"/>
      <c r="N69" s="142"/>
      <c r="O69" s="142"/>
      <c r="P69" s="142"/>
      <c r="Q69" s="142"/>
      <c r="R69" s="142"/>
      <c r="S69" s="143"/>
      <c r="T69" s="142"/>
      <c r="U69" s="142"/>
      <c r="V69" s="144"/>
      <c r="W69" s="142"/>
      <c r="X69" s="142"/>
      <c r="Y69" s="142"/>
      <c r="Z69" s="142"/>
      <c r="AA69" s="142"/>
      <c r="AB69" s="142"/>
    </row>
    <row r="70" spans="1:28" ht="13.2">
      <c r="A70" s="158"/>
      <c r="B70" s="235" t="s">
        <v>51</v>
      </c>
      <c r="C70" s="159" t="s">
        <v>10</v>
      </c>
      <c r="D70" s="160" t="s">
        <v>34</v>
      </c>
      <c r="E70" s="160" t="s">
        <v>35</v>
      </c>
      <c r="F70" s="161" t="s">
        <v>36</v>
      </c>
      <c r="G70" s="3"/>
      <c r="H70" s="138"/>
      <c r="I70" s="139"/>
      <c r="J70" s="140"/>
      <c r="K70" s="140"/>
      <c r="L70" s="138"/>
      <c r="M70" s="141"/>
      <c r="N70" s="179" t="s">
        <v>9</v>
      </c>
      <c r="O70" s="179" t="s">
        <v>8</v>
      </c>
      <c r="P70" s="179" t="s">
        <v>7</v>
      </c>
      <c r="Q70" s="179" t="s">
        <v>6</v>
      </c>
      <c r="R70" s="141" t="s">
        <v>5</v>
      </c>
      <c r="S70" s="179" t="s">
        <v>9</v>
      </c>
      <c r="T70" s="179" t="s">
        <v>8</v>
      </c>
      <c r="U70" s="179" t="s">
        <v>7</v>
      </c>
      <c r="V70" s="141" t="s">
        <v>6</v>
      </c>
      <c r="W70" s="179" t="s">
        <v>5</v>
      </c>
      <c r="X70" s="179" t="s">
        <v>9</v>
      </c>
      <c r="Y70" s="179" t="s">
        <v>8</v>
      </c>
      <c r="Z70" s="179" t="s">
        <v>7</v>
      </c>
      <c r="AA70" s="179" t="s">
        <v>6</v>
      </c>
      <c r="AB70" s="179" t="s">
        <v>5</v>
      </c>
    </row>
    <row r="71" spans="1:28" ht="13.2">
      <c r="A71" s="158">
        <v>1</v>
      </c>
      <c r="B71" s="236" t="s">
        <v>65</v>
      </c>
      <c r="C71" s="162">
        <v>0.5</v>
      </c>
      <c r="D71" s="174">
        <v>5</v>
      </c>
      <c r="E71" s="163">
        <v>1</v>
      </c>
      <c r="F71" s="164">
        <f>MROUND('1RM'!$C$3*C71,5)</f>
        <v>200</v>
      </c>
      <c r="G71" s="157"/>
      <c r="H71" s="138">
        <f t="shared" ref="H71:H75" si="24">D71*E71</f>
        <v>5</v>
      </c>
      <c r="I71" s="139">
        <f t="shared" ref="I71:I75" si="25">F71*H71</f>
        <v>1000</v>
      </c>
      <c r="J71" s="140"/>
      <c r="K71" s="140"/>
      <c r="L71" s="138"/>
      <c r="M71" s="141"/>
      <c r="N71" s="140">
        <f>H71</f>
        <v>5</v>
      </c>
      <c r="O71" s="140">
        <f>H72</f>
        <v>8</v>
      </c>
      <c r="P71" s="140">
        <f>H73</f>
        <v>6</v>
      </c>
      <c r="Q71" s="140">
        <f>H74</f>
        <v>4</v>
      </c>
      <c r="R71" s="140">
        <f>H75</f>
        <v>3</v>
      </c>
      <c r="S71" s="143"/>
      <c r="T71" s="142"/>
      <c r="U71" s="142"/>
      <c r="V71" s="144"/>
      <c r="W71" s="142"/>
      <c r="X71" s="142"/>
      <c r="Y71" s="142"/>
      <c r="Z71" s="142"/>
      <c r="AA71" s="142"/>
      <c r="AB71" s="142"/>
    </row>
    <row r="72" spans="1:28" ht="13.2">
      <c r="A72" s="158"/>
      <c r="B72" s="165"/>
      <c r="C72" s="166">
        <v>0.6</v>
      </c>
      <c r="D72" s="167">
        <v>4</v>
      </c>
      <c r="E72" s="168">
        <v>2</v>
      </c>
      <c r="F72" s="169">
        <f>MROUND('1RM'!$C$3*C72,5)</f>
        <v>240</v>
      </c>
      <c r="G72" s="157"/>
      <c r="H72" s="138">
        <f t="shared" si="24"/>
        <v>8</v>
      </c>
      <c r="I72" s="139">
        <f t="shared" si="25"/>
        <v>1920</v>
      </c>
      <c r="J72" s="140"/>
      <c r="K72" s="140"/>
      <c r="L72" s="138"/>
      <c r="M72" s="141"/>
      <c r="N72" s="142"/>
      <c r="O72" s="142"/>
      <c r="P72" s="142"/>
      <c r="Q72" s="142"/>
      <c r="R72" s="142"/>
      <c r="S72" s="143"/>
      <c r="T72" s="142"/>
      <c r="U72" s="142"/>
      <c r="V72" s="144"/>
      <c r="W72" s="142"/>
      <c r="X72" s="142"/>
      <c r="Y72" s="142"/>
      <c r="Z72" s="142"/>
      <c r="AA72" s="142"/>
      <c r="AB72" s="142"/>
    </row>
    <row r="73" spans="1:28" ht="13.2">
      <c r="A73" s="158"/>
      <c r="B73" s="165"/>
      <c r="C73" s="166">
        <v>0.7</v>
      </c>
      <c r="D73" s="167">
        <v>3</v>
      </c>
      <c r="E73" s="168">
        <v>2</v>
      </c>
      <c r="F73" s="169">
        <f>MROUND('1RM'!$C$3*C73,5)</f>
        <v>280</v>
      </c>
      <c r="G73" s="157"/>
      <c r="H73" s="138">
        <f t="shared" si="24"/>
        <v>6</v>
      </c>
      <c r="I73" s="139">
        <f t="shared" si="25"/>
        <v>1680</v>
      </c>
      <c r="J73" s="140"/>
      <c r="K73" s="140"/>
      <c r="L73" s="138"/>
      <c r="M73" s="141"/>
      <c r="N73" s="142"/>
      <c r="O73" s="142"/>
      <c r="P73" s="142"/>
      <c r="Q73" s="142"/>
      <c r="R73" s="142"/>
      <c r="S73" s="143"/>
      <c r="T73" s="142"/>
      <c r="U73" s="142"/>
      <c r="V73" s="144"/>
      <c r="W73" s="142"/>
      <c r="X73" s="142"/>
      <c r="Y73" s="142"/>
      <c r="Z73" s="142"/>
      <c r="AA73" s="142"/>
      <c r="AB73" s="142"/>
    </row>
    <row r="74" spans="1:28" ht="13.2">
      <c r="A74" s="158"/>
      <c r="B74" s="165"/>
      <c r="C74" s="166">
        <v>0.8</v>
      </c>
      <c r="D74" s="167">
        <v>2</v>
      </c>
      <c r="E74" s="168">
        <v>2</v>
      </c>
      <c r="F74" s="169">
        <f>MROUND('1RM'!$C$3*C74,5)</f>
        <v>320</v>
      </c>
      <c r="G74" s="157"/>
      <c r="H74" s="138">
        <f t="shared" si="24"/>
        <v>4</v>
      </c>
      <c r="I74" s="139">
        <f t="shared" si="25"/>
        <v>1280</v>
      </c>
      <c r="J74" s="140"/>
      <c r="K74" s="140"/>
      <c r="L74" s="138"/>
      <c r="M74" s="141"/>
      <c r="N74" s="142"/>
      <c r="O74" s="142"/>
      <c r="P74" s="142"/>
      <c r="Q74" s="142"/>
      <c r="R74" s="142"/>
      <c r="S74" s="143"/>
      <c r="T74" s="142"/>
      <c r="U74" s="142"/>
      <c r="V74" s="144"/>
      <c r="W74" s="142"/>
      <c r="X74" s="142"/>
      <c r="Y74" s="142"/>
      <c r="Z74" s="142"/>
      <c r="AA74" s="142"/>
      <c r="AB74" s="142"/>
    </row>
    <row r="75" spans="1:28" ht="13.2">
      <c r="A75" s="158"/>
      <c r="B75" s="170"/>
      <c r="C75" s="171">
        <v>0.9</v>
      </c>
      <c r="D75" s="178">
        <v>1</v>
      </c>
      <c r="E75" s="172">
        <v>3</v>
      </c>
      <c r="F75" s="173">
        <f>MROUND('1RM'!$C$3*C75,5)</f>
        <v>360</v>
      </c>
      <c r="G75" s="157"/>
      <c r="H75" s="138">
        <f t="shared" si="24"/>
        <v>3</v>
      </c>
      <c r="I75" s="139">
        <f t="shared" si="25"/>
        <v>1080</v>
      </c>
      <c r="J75" s="140"/>
      <c r="K75" s="140"/>
      <c r="L75" s="138"/>
      <c r="M75" s="141"/>
      <c r="N75" s="142"/>
      <c r="O75" s="142"/>
      <c r="P75" s="142"/>
      <c r="Q75" s="142"/>
      <c r="R75" s="142"/>
      <c r="S75" s="143"/>
      <c r="T75" s="142"/>
      <c r="U75" s="142"/>
      <c r="V75" s="144"/>
      <c r="W75" s="142"/>
      <c r="X75" s="142"/>
      <c r="Y75" s="142"/>
      <c r="Z75" s="142"/>
      <c r="AA75" s="142"/>
      <c r="AB75" s="142"/>
    </row>
    <row r="76" spans="1:28" ht="13.2">
      <c r="A76" s="158">
        <v>2</v>
      </c>
      <c r="B76" s="236" t="s">
        <v>47</v>
      </c>
      <c r="C76" s="162">
        <v>0.5</v>
      </c>
      <c r="D76" s="174">
        <v>5</v>
      </c>
      <c r="E76" s="163">
        <v>1</v>
      </c>
      <c r="F76" s="164">
        <f>MROUND('1RM'!$C$4*C76,5)</f>
        <v>135</v>
      </c>
      <c r="G76" s="157"/>
      <c r="H76" s="138"/>
      <c r="I76" s="139"/>
      <c r="J76" s="140">
        <f t="shared" ref="J76:J79" si="26">D76*E76</f>
        <v>5</v>
      </c>
      <c r="K76" s="140">
        <f t="shared" ref="K76:K79" si="27">F76*J76</f>
        <v>675</v>
      </c>
      <c r="L76" s="138"/>
      <c r="M76" s="141"/>
      <c r="N76" s="142"/>
      <c r="O76" s="142"/>
      <c r="P76" s="142"/>
      <c r="Q76" s="142"/>
      <c r="R76" s="142"/>
      <c r="S76" s="138">
        <f>J76</f>
        <v>5</v>
      </c>
      <c r="T76" s="140">
        <f>J77</f>
        <v>4</v>
      </c>
      <c r="U76" s="140">
        <f>J78</f>
        <v>3</v>
      </c>
      <c r="V76" s="139">
        <f>J79</f>
        <v>15</v>
      </c>
      <c r="W76" s="142"/>
      <c r="X76" s="142"/>
      <c r="Y76" s="142"/>
      <c r="Z76" s="142"/>
      <c r="AA76" s="142"/>
      <c r="AB76" s="142"/>
    </row>
    <row r="77" spans="1:28" ht="13.2">
      <c r="A77" s="158"/>
      <c r="B77" s="165"/>
      <c r="C77" s="166">
        <v>0.6</v>
      </c>
      <c r="D77" s="167">
        <v>4</v>
      </c>
      <c r="E77" s="168">
        <v>1</v>
      </c>
      <c r="F77" s="169">
        <f>MROUND('1RM'!$C$4*C77,5)</f>
        <v>160</v>
      </c>
      <c r="G77" s="157"/>
      <c r="H77" s="138"/>
      <c r="I77" s="139"/>
      <c r="J77" s="140">
        <f t="shared" si="26"/>
        <v>4</v>
      </c>
      <c r="K77" s="140">
        <f t="shared" si="27"/>
        <v>640</v>
      </c>
      <c r="L77" s="138"/>
      <c r="M77" s="141"/>
      <c r="N77" s="142"/>
      <c r="O77" s="142"/>
      <c r="P77" s="142"/>
      <c r="Q77" s="142"/>
      <c r="R77" s="142"/>
      <c r="S77" s="143"/>
      <c r="T77" s="142"/>
      <c r="U77" s="142"/>
      <c r="V77" s="144"/>
      <c r="W77" s="142"/>
      <c r="X77" s="142"/>
      <c r="Y77" s="142"/>
      <c r="Z77" s="142"/>
      <c r="AA77" s="142"/>
      <c r="AB77" s="142"/>
    </row>
    <row r="78" spans="1:28" ht="13.2">
      <c r="A78" s="158"/>
      <c r="B78" s="165"/>
      <c r="C78" s="166">
        <v>0.7</v>
      </c>
      <c r="D78" s="167">
        <v>3</v>
      </c>
      <c r="E78" s="168">
        <v>1</v>
      </c>
      <c r="F78" s="169">
        <f>MROUND('1RM'!$C$4*C78,5)</f>
        <v>185</v>
      </c>
      <c r="G78" s="157"/>
      <c r="H78" s="138"/>
      <c r="I78" s="139"/>
      <c r="J78" s="140">
        <f t="shared" si="26"/>
        <v>3</v>
      </c>
      <c r="K78" s="140">
        <f t="shared" si="27"/>
        <v>555</v>
      </c>
      <c r="L78" s="138"/>
      <c r="M78" s="141"/>
      <c r="N78" s="142"/>
      <c r="O78" s="142"/>
      <c r="P78" s="142"/>
      <c r="Q78" s="142"/>
      <c r="R78" s="142"/>
      <c r="S78" s="143"/>
      <c r="T78" s="142"/>
      <c r="U78" s="142"/>
      <c r="V78" s="144"/>
      <c r="W78" s="142"/>
      <c r="X78" s="142"/>
      <c r="Y78" s="142"/>
      <c r="Z78" s="142"/>
      <c r="AA78" s="142"/>
      <c r="AB78" s="142"/>
    </row>
    <row r="79" spans="1:28" ht="13.2">
      <c r="A79" s="158"/>
      <c r="B79" s="170"/>
      <c r="C79" s="171">
        <v>0.8</v>
      </c>
      <c r="D79" s="178">
        <v>3</v>
      </c>
      <c r="E79" s="172">
        <v>5</v>
      </c>
      <c r="F79" s="173">
        <f>MROUND('1RM'!$C$4*C79,5)</f>
        <v>210</v>
      </c>
      <c r="G79" s="157"/>
      <c r="H79" s="138"/>
      <c r="I79" s="139"/>
      <c r="J79" s="140">
        <f t="shared" si="26"/>
        <v>15</v>
      </c>
      <c r="K79" s="140">
        <f t="shared" si="27"/>
        <v>3150</v>
      </c>
      <c r="L79" s="138"/>
      <c r="M79" s="141"/>
      <c r="N79" s="142"/>
      <c r="O79" s="142"/>
      <c r="P79" s="142"/>
      <c r="Q79" s="142"/>
      <c r="R79" s="142"/>
      <c r="S79" s="143"/>
      <c r="T79" s="142"/>
      <c r="U79" s="142"/>
      <c r="V79" s="144"/>
      <c r="W79" s="142"/>
      <c r="X79" s="142"/>
      <c r="Y79" s="142"/>
      <c r="Z79" s="142"/>
      <c r="AA79" s="142"/>
      <c r="AB79" s="142"/>
    </row>
    <row r="80" spans="1:28" ht="13.2">
      <c r="A80" s="158">
        <v>3</v>
      </c>
      <c r="B80" s="237" t="s">
        <v>61</v>
      </c>
      <c r="C80" s="166"/>
      <c r="D80" s="168">
        <v>10</v>
      </c>
      <c r="E80" s="168">
        <v>5</v>
      </c>
      <c r="F80" s="169"/>
      <c r="G80" s="157"/>
      <c r="H80" s="138"/>
      <c r="I80" s="139"/>
      <c r="J80" s="140"/>
      <c r="K80" s="140"/>
      <c r="L80" s="138"/>
      <c r="M80" s="141"/>
      <c r="N80" s="142"/>
      <c r="O80" s="142"/>
      <c r="P80" s="142"/>
      <c r="Q80" s="142"/>
      <c r="R80" s="142"/>
      <c r="S80" s="143"/>
      <c r="T80" s="142"/>
      <c r="U80" s="142"/>
      <c r="V80" s="144"/>
      <c r="W80" s="142"/>
      <c r="X80" s="142"/>
      <c r="Y80" s="142"/>
      <c r="Z80" s="142"/>
      <c r="AA80" s="142"/>
      <c r="AB80" s="142"/>
    </row>
    <row r="81" spans="1:28" ht="13.2">
      <c r="A81" s="158">
        <v>4</v>
      </c>
      <c r="B81" s="237" t="s">
        <v>64</v>
      </c>
      <c r="C81" s="166"/>
      <c r="D81" s="168">
        <v>10</v>
      </c>
      <c r="E81" s="168">
        <v>5</v>
      </c>
      <c r="F81" s="169"/>
      <c r="G81" s="157"/>
      <c r="H81" s="138"/>
      <c r="I81" s="139"/>
      <c r="J81" s="140"/>
      <c r="K81" s="140"/>
      <c r="L81" s="138"/>
      <c r="M81" s="141"/>
      <c r="N81" s="142"/>
      <c r="O81" s="142"/>
      <c r="P81" s="142"/>
      <c r="Q81" s="142"/>
      <c r="R81" s="142"/>
      <c r="S81" s="143"/>
      <c r="T81" s="142"/>
      <c r="U81" s="142"/>
      <c r="V81" s="144"/>
      <c r="W81" s="142"/>
      <c r="X81" s="142"/>
      <c r="Y81" s="142"/>
      <c r="Z81" s="142"/>
      <c r="AA81" s="142"/>
      <c r="AB81" s="142"/>
    </row>
    <row r="82" spans="1:28" ht="13.2">
      <c r="A82" s="158">
        <v>5</v>
      </c>
      <c r="B82" s="236" t="s">
        <v>65</v>
      </c>
      <c r="C82" s="162">
        <v>0.5</v>
      </c>
      <c r="D82" s="163">
        <v>5</v>
      </c>
      <c r="E82" s="163">
        <v>1</v>
      </c>
      <c r="F82" s="164">
        <f>MROUND('1RM'!$C$3*C82,5)</f>
        <v>200</v>
      </c>
      <c r="G82" s="157"/>
      <c r="H82" s="138">
        <f t="shared" ref="H82:H85" si="28">D82*E82</f>
        <v>5</v>
      </c>
      <c r="I82" s="139">
        <f t="shared" ref="I82:I85" si="29">F82*H82</f>
        <v>1000</v>
      </c>
      <c r="J82" s="140"/>
      <c r="K82" s="140"/>
      <c r="L82" s="138"/>
      <c r="M82" s="141"/>
      <c r="N82" s="140">
        <f>H82</f>
        <v>5</v>
      </c>
      <c r="O82" s="140">
        <f>H83</f>
        <v>4</v>
      </c>
      <c r="P82" s="140">
        <f>H84</f>
        <v>6</v>
      </c>
      <c r="Q82" s="140">
        <f>H85</f>
        <v>8</v>
      </c>
      <c r="R82" s="142"/>
      <c r="S82" s="143"/>
      <c r="T82" s="142"/>
      <c r="U82" s="142"/>
      <c r="V82" s="144"/>
      <c r="W82" s="142"/>
      <c r="X82" s="142"/>
      <c r="Y82" s="142"/>
      <c r="Z82" s="142"/>
      <c r="AA82" s="142"/>
      <c r="AB82" s="142"/>
    </row>
    <row r="83" spans="1:28" ht="13.2">
      <c r="A83" s="158"/>
      <c r="B83" s="165"/>
      <c r="C83" s="166">
        <v>0.6</v>
      </c>
      <c r="D83" s="168">
        <v>4</v>
      </c>
      <c r="E83" s="168">
        <v>1</v>
      </c>
      <c r="F83" s="169">
        <f>MROUND('1RM'!$C$3*C83,5)</f>
        <v>240</v>
      </c>
      <c r="G83" s="157"/>
      <c r="H83" s="138">
        <f t="shared" si="28"/>
        <v>4</v>
      </c>
      <c r="I83" s="139">
        <f t="shared" si="29"/>
        <v>960</v>
      </c>
      <c r="J83" s="140"/>
      <c r="K83" s="140"/>
      <c r="L83" s="138"/>
      <c r="M83" s="141"/>
      <c r="N83" s="142"/>
      <c r="O83" s="142"/>
      <c r="P83" s="142"/>
      <c r="Q83" s="142"/>
      <c r="R83" s="142"/>
      <c r="S83" s="143"/>
      <c r="T83" s="142"/>
      <c r="U83" s="142"/>
      <c r="V83" s="144"/>
      <c r="W83" s="142"/>
      <c r="X83" s="142"/>
      <c r="Y83" s="142"/>
      <c r="Z83" s="142"/>
      <c r="AA83" s="142"/>
      <c r="AB83" s="142"/>
    </row>
    <row r="84" spans="1:28" ht="13.2">
      <c r="A84" s="158"/>
      <c r="B84" s="165"/>
      <c r="C84" s="166">
        <v>0.7</v>
      </c>
      <c r="D84" s="168">
        <v>3</v>
      </c>
      <c r="E84" s="168">
        <v>2</v>
      </c>
      <c r="F84" s="169">
        <f>MROUND('1RM'!$C$3*C84,5)</f>
        <v>280</v>
      </c>
      <c r="G84" s="157"/>
      <c r="H84" s="138">
        <f t="shared" si="28"/>
        <v>6</v>
      </c>
      <c r="I84" s="139">
        <f t="shared" si="29"/>
        <v>1680</v>
      </c>
      <c r="J84" s="140"/>
      <c r="K84" s="140"/>
      <c r="L84" s="138"/>
      <c r="M84" s="141"/>
      <c r="N84" s="142"/>
      <c r="O84" s="142"/>
      <c r="P84" s="142"/>
      <c r="Q84" s="142"/>
      <c r="R84" s="142"/>
      <c r="S84" s="143"/>
      <c r="T84" s="142"/>
      <c r="U84" s="142"/>
      <c r="V84" s="144"/>
      <c r="W84" s="142"/>
      <c r="X84" s="142"/>
      <c r="Y84" s="142"/>
      <c r="Z84" s="142"/>
      <c r="AA84" s="142"/>
      <c r="AB84" s="142"/>
    </row>
    <row r="85" spans="1:28" ht="13.2">
      <c r="A85" s="158"/>
      <c r="B85" s="170"/>
      <c r="C85" s="171">
        <v>0.8</v>
      </c>
      <c r="D85" s="172">
        <v>2</v>
      </c>
      <c r="E85" s="172">
        <v>4</v>
      </c>
      <c r="F85" s="173">
        <f>MROUND('1RM'!$C$3*C85,5)</f>
        <v>320</v>
      </c>
      <c r="G85" s="157"/>
      <c r="H85" s="138">
        <f t="shared" si="28"/>
        <v>8</v>
      </c>
      <c r="I85" s="139">
        <f t="shared" si="29"/>
        <v>2560</v>
      </c>
      <c r="J85" s="140"/>
      <c r="K85" s="140"/>
      <c r="L85" s="138"/>
      <c r="M85" s="141"/>
      <c r="N85" s="142"/>
      <c r="O85" s="142"/>
      <c r="P85" s="142"/>
      <c r="Q85" s="142"/>
      <c r="R85" s="142"/>
      <c r="S85" s="143"/>
      <c r="T85" s="142"/>
      <c r="U85" s="142"/>
      <c r="V85" s="144"/>
      <c r="W85" s="142"/>
      <c r="X85" s="142"/>
      <c r="Y85" s="142"/>
      <c r="Z85" s="142"/>
      <c r="AA85" s="142"/>
      <c r="AB85" s="142"/>
    </row>
    <row r="86" spans="1:28" ht="13.2">
      <c r="A86" s="158">
        <v>6</v>
      </c>
      <c r="B86" s="238" t="s">
        <v>53</v>
      </c>
      <c r="C86" s="171"/>
      <c r="D86" s="178">
        <v>5</v>
      </c>
      <c r="E86" s="172">
        <v>5</v>
      </c>
      <c r="F86" s="173"/>
      <c r="G86" s="157"/>
      <c r="H86" s="138"/>
      <c r="I86" s="139"/>
      <c r="J86" s="140"/>
      <c r="K86" s="140"/>
      <c r="L86" s="138"/>
      <c r="M86" s="141"/>
      <c r="N86" s="142"/>
      <c r="O86" s="142"/>
      <c r="P86" s="142"/>
      <c r="Q86" s="142"/>
      <c r="R86" s="142"/>
      <c r="S86" s="143"/>
      <c r="T86" s="142"/>
      <c r="U86" s="142"/>
      <c r="V86" s="144"/>
      <c r="W86" s="142"/>
      <c r="X86" s="142"/>
      <c r="Y86" s="142"/>
      <c r="Z86" s="142"/>
      <c r="AA86" s="142"/>
      <c r="AB86" s="142"/>
    </row>
    <row r="87" spans="1:28" ht="13.2">
      <c r="A87" s="158"/>
      <c r="B87" s="176"/>
      <c r="C87" s="177"/>
      <c r="D87" s="157"/>
      <c r="E87" s="157"/>
      <c r="F87" s="157"/>
      <c r="G87" s="157"/>
      <c r="H87" s="138"/>
      <c r="I87" s="139"/>
      <c r="J87" s="140"/>
      <c r="K87" s="140"/>
      <c r="L87" s="138"/>
      <c r="M87" s="141"/>
      <c r="N87" s="142"/>
      <c r="O87" s="142"/>
      <c r="P87" s="142"/>
      <c r="Q87" s="142"/>
      <c r="R87" s="142"/>
      <c r="S87" s="143"/>
      <c r="T87" s="142"/>
      <c r="U87" s="142"/>
      <c r="V87" s="144"/>
      <c r="W87" s="142"/>
      <c r="X87" s="142"/>
      <c r="Y87" s="142"/>
      <c r="Z87" s="142"/>
      <c r="AA87" s="142"/>
      <c r="AB87" s="142"/>
    </row>
    <row r="88" spans="1:28" ht="13.2">
      <c r="A88" s="158"/>
      <c r="B88" s="232" t="s">
        <v>54</v>
      </c>
      <c r="C88" s="181" t="s">
        <v>10</v>
      </c>
      <c r="D88" s="182" t="s">
        <v>34</v>
      </c>
      <c r="E88" s="182" t="s">
        <v>35</v>
      </c>
      <c r="F88" s="183" t="s">
        <v>36</v>
      </c>
      <c r="G88" s="3"/>
      <c r="H88" s="138"/>
      <c r="I88" s="139"/>
      <c r="J88" s="140"/>
      <c r="K88" s="140"/>
      <c r="L88" s="138"/>
      <c r="M88" s="141"/>
      <c r="N88" s="142"/>
      <c r="O88" s="142"/>
      <c r="P88" s="142"/>
      <c r="Q88" s="142"/>
      <c r="R88" s="142"/>
      <c r="S88" s="143"/>
      <c r="T88" s="142"/>
      <c r="U88" s="142"/>
      <c r="V88" s="144"/>
      <c r="W88" s="142"/>
      <c r="X88" s="142"/>
      <c r="Y88" s="142"/>
      <c r="Z88" s="142"/>
      <c r="AA88" s="142"/>
      <c r="AB88" s="142"/>
    </row>
    <row r="89" spans="1:28" ht="13.2">
      <c r="A89" s="158">
        <v>1</v>
      </c>
      <c r="B89" s="236" t="s">
        <v>66</v>
      </c>
      <c r="C89" s="162">
        <v>0.5</v>
      </c>
      <c r="D89" s="174">
        <v>4</v>
      </c>
      <c r="E89" s="163">
        <v>1</v>
      </c>
      <c r="F89" s="164">
        <f>MROUND('1RM'!$C$5*C89,5)</f>
        <v>235</v>
      </c>
      <c r="G89" s="157"/>
      <c r="H89" s="138"/>
      <c r="I89" s="139"/>
      <c r="J89" s="140"/>
      <c r="K89" s="140"/>
      <c r="L89" s="138">
        <f t="shared" ref="L89:L92" si="30">D89*E89</f>
        <v>4</v>
      </c>
      <c r="M89" s="141">
        <f t="shared" ref="M89:M92" si="31">F89*L89</f>
        <v>940</v>
      </c>
      <c r="N89" s="142"/>
      <c r="O89" s="142"/>
      <c r="P89" s="142"/>
      <c r="Q89" s="142"/>
      <c r="R89" s="142"/>
      <c r="S89" s="143"/>
      <c r="T89" s="142"/>
      <c r="U89" s="142"/>
      <c r="V89" s="144"/>
      <c r="W89" s="142"/>
      <c r="X89" s="140">
        <f>L89</f>
        <v>4</v>
      </c>
      <c r="Y89" s="140">
        <f>L90</f>
        <v>8</v>
      </c>
      <c r="Z89" s="140">
        <f>L91+L92</f>
        <v>18</v>
      </c>
      <c r="AA89" s="142"/>
      <c r="AB89" s="142"/>
    </row>
    <row r="90" spans="1:28" ht="13.2">
      <c r="A90" s="158"/>
      <c r="B90" s="165"/>
      <c r="C90" s="166">
        <v>0.6</v>
      </c>
      <c r="D90" s="167">
        <v>4</v>
      </c>
      <c r="E90" s="168">
        <v>2</v>
      </c>
      <c r="F90" s="169">
        <f>MROUND('1RM'!$C$5*C90,5)</f>
        <v>280</v>
      </c>
      <c r="G90" s="157"/>
      <c r="H90" s="138"/>
      <c r="I90" s="139"/>
      <c r="J90" s="140"/>
      <c r="K90" s="140"/>
      <c r="L90" s="138">
        <f t="shared" si="30"/>
        <v>8</v>
      </c>
      <c r="M90" s="141">
        <f t="shared" si="31"/>
        <v>2240</v>
      </c>
      <c r="N90" s="142"/>
      <c r="O90" s="142"/>
      <c r="P90" s="142"/>
      <c r="Q90" s="142"/>
      <c r="R90" s="142"/>
      <c r="S90" s="143"/>
      <c r="T90" s="142"/>
      <c r="U90" s="142"/>
      <c r="V90" s="144"/>
      <c r="W90" s="142"/>
      <c r="X90" s="142"/>
      <c r="Y90" s="142"/>
      <c r="Z90" s="142"/>
      <c r="AA90" s="142"/>
      <c r="AB90" s="142"/>
    </row>
    <row r="91" spans="1:28" ht="13.2">
      <c r="A91" s="158"/>
      <c r="B91" s="165"/>
      <c r="C91" s="166">
        <v>0.7</v>
      </c>
      <c r="D91" s="167">
        <v>3</v>
      </c>
      <c r="E91" s="168">
        <v>2</v>
      </c>
      <c r="F91" s="169">
        <f>MROUND('1RM'!$C$5*C91,5)</f>
        <v>330</v>
      </c>
      <c r="G91" s="157"/>
      <c r="H91" s="138"/>
      <c r="I91" s="139"/>
      <c r="J91" s="140"/>
      <c r="K91" s="140"/>
      <c r="L91" s="138">
        <f t="shared" si="30"/>
        <v>6</v>
      </c>
      <c r="M91" s="141">
        <f t="shared" si="31"/>
        <v>1980</v>
      </c>
      <c r="N91" s="142"/>
      <c r="O91" s="142"/>
      <c r="P91" s="142"/>
      <c r="Q91" s="142"/>
      <c r="R91" s="142"/>
      <c r="S91" s="143"/>
      <c r="T91" s="142"/>
      <c r="U91" s="142"/>
      <c r="V91" s="144"/>
      <c r="W91" s="142"/>
      <c r="X91" s="142"/>
      <c r="Y91" s="142"/>
      <c r="Z91" s="142"/>
      <c r="AA91" s="142"/>
      <c r="AB91" s="142"/>
    </row>
    <row r="92" spans="1:28" ht="13.2">
      <c r="A92" s="158"/>
      <c r="B92" s="165"/>
      <c r="C92" s="166">
        <v>0.75</v>
      </c>
      <c r="D92" s="167">
        <v>3</v>
      </c>
      <c r="E92" s="168">
        <v>4</v>
      </c>
      <c r="F92" s="169">
        <f>MROUND('1RM'!$C$5*C92,5)</f>
        <v>355</v>
      </c>
      <c r="G92" s="157"/>
      <c r="H92" s="138"/>
      <c r="I92" s="139"/>
      <c r="J92" s="140"/>
      <c r="K92" s="140"/>
      <c r="L92" s="138">
        <f t="shared" si="30"/>
        <v>12</v>
      </c>
      <c r="M92" s="141">
        <f t="shared" si="31"/>
        <v>4260</v>
      </c>
      <c r="N92" s="142"/>
      <c r="O92" s="142"/>
      <c r="P92" s="142"/>
      <c r="Q92" s="142"/>
      <c r="R92" s="142"/>
      <c r="S92" s="143"/>
      <c r="T92" s="142"/>
      <c r="U92" s="142"/>
      <c r="V92" s="144"/>
      <c r="W92" s="142"/>
      <c r="X92" s="142"/>
      <c r="Y92" s="142"/>
      <c r="Z92" s="142"/>
      <c r="AA92" s="142"/>
      <c r="AB92" s="142"/>
    </row>
    <row r="93" spans="1:28" ht="13.2">
      <c r="A93" s="158">
        <v>2</v>
      </c>
      <c r="B93" s="236" t="s">
        <v>47</v>
      </c>
      <c r="C93" s="162">
        <v>0.55000000000000004</v>
      </c>
      <c r="D93" s="174">
        <v>5</v>
      </c>
      <c r="E93" s="163">
        <v>1</v>
      </c>
      <c r="F93" s="164">
        <f>MROUND('1RM'!$C$4*C93,5)</f>
        <v>145</v>
      </c>
      <c r="G93" s="157"/>
      <c r="H93" s="138"/>
      <c r="I93" s="139"/>
      <c r="J93" s="140">
        <f t="shared" ref="J93:J100" si="32">D93*E93</f>
        <v>5</v>
      </c>
      <c r="K93" s="140">
        <f t="shared" ref="K93:K100" si="33">F93*J93</f>
        <v>725</v>
      </c>
      <c r="L93" s="138"/>
      <c r="M93" s="141"/>
      <c r="N93" s="142"/>
      <c r="O93" s="142"/>
      <c r="P93" s="142"/>
      <c r="Q93" s="142"/>
      <c r="R93" s="142"/>
      <c r="S93" s="138">
        <f>J93+J100</f>
        <v>12</v>
      </c>
      <c r="T93" s="140">
        <f>J94+J99</f>
        <v>9</v>
      </c>
      <c r="U93" s="140">
        <f>J95+J98</f>
        <v>6</v>
      </c>
      <c r="V93" s="139">
        <f>J96+J97</f>
        <v>6</v>
      </c>
      <c r="W93" s="142"/>
      <c r="X93" s="142"/>
      <c r="Y93" s="142"/>
      <c r="Z93" s="142"/>
      <c r="AA93" s="142"/>
      <c r="AB93" s="142"/>
    </row>
    <row r="94" spans="1:28" ht="13.2">
      <c r="A94" s="158"/>
      <c r="B94" s="165"/>
      <c r="C94" s="166">
        <v>0.65</v>
      </c>
      <c r="D94" s="167">
        <v>4</v>
      </c>
      <c r="E94" s="168">
        <v>1</v>
      </c>
      <c r="F94" s="169">
        <f>MROUND('1RM'!$C$4*C94,5)</f>
        <v>170</v>
      </c>
      <c r="G94" s="157"/>
      <c r="H94" s="138"/>
      <c r="I94" s="139"/>
      <c r="J94" s="140">
        <f t="shared" si="32"/>
        <v>4</v>
      </c>
      <c r="K94" s="140">
        <f t="shared" si="33"/>
        <v>680</v>
      </c>
      <c r="L94" s="138"/>
      <c r="M94" s="141"/>
      <c r="N94" s="142"/>
      <c r="O94" s="142"/>
      <c r="P94" s="142"/>
      <c r="Q94" s="142"/>
      <c r="R94" s="142"/>
      <c r="S94" s="143"/>
      <c r="T94" s="142"/>
      <c r="U94" s="142"/>
      <c r="V94" s="144"/>
      <c r="W94" s="142"/>
      <c r="X94" s="142"/>
      <c r="Y94" s="142"/>
      <c r="Z94" s="142"/>
      <c r="AA94" s="142"/>
      <c r="AB94" s="142"/>
    </row>
    <row r="95" spans="1:28" ht="13.2">
      <c r="A95" s="158"/>
      <c r="B95" s="165"/>
      <c r="C95" s="166">
        <v>0.75</v>
      </c>
      <c r="D95" s="167">
        <v>3</v>
      </c>
      <c r="E95" s="168">
        <v>1</v>
      </c>
      <c r="F95" s="169">
        <f>MROUND('1RM'!$C$4*C95,5)</f>
        <v>200</v>
      </c>
      <c r="G95" s="157"/>
      <c r="H95" s="138"/>
      <c r="I95" s="139"/>
      <c r="J95" s="140">
        <f t="shared" si="32"/>
        <v>3</v>
      </c>
      <c r="K95" s="140">
        <f t="shared" si="33"/>
        <v>600</v>
      </c>
      <c r="L95" s="138"/>
      <c r="M95" s="141"/>
      <c r="N95" s="142"/>
      <c r="O95" s="142"/>
      <c r="P95" s="142"/>
      <c r="Q95" s="142"/>
      <c r="R95" s="142"/>
      <c r="S95" s="143"/>
      <c r="T95" s="142"/>
      <c r="U95" s="142"/>
      <c r="V95" s="144"/>
      <c r="W95" s="142"/>
      <c r="X95" s="142"/>
      <c r="Y95" s="142"/>
      <c r="Z95" s="142"/>
      <c r="AA95" s="142"/>
      <c r="AB95" s="142"/>
    </row>
    <row r="96" spans="1:28" ht="13.2">
      <c r="A96" s="158"/>
      <c r="B96" s="165"/>
      <c r="C96" s="166">
        <v>0.8</v>
      </c>
      <c r="D96" s="167">
        <v>2</v>
      </c>
      <c r="E96" s="168">
        <v>2</v>
      </c>
      <c r="F96" s="169">
        <f>MROUND('1RM'!$C$4*C96,5)</f>
        <v>210</v>
      </c>
      <c r="G96" s="157"/>
      <c r="H96" s="138"/>
      <c r="I96" s="139"/>
      <c r="J96" s="140">
        <f t="shared" si="32"/>
        <v>4</v>
      </c>
      <c r="K96" s="140">
        <f t="shared" si="33"/>
        <v>840</v>
      </c>
      <c r="L96" s="138"/>
      <c r="M96" s="141"/>
      <c r="N96" s="142"/>
      <c r="O96" s="142"/>
      <c r="P96" s="142"/>
      <c r="Q96" s="142"/>
      <c r="R96" s="142"/>
      <c r="S96" s="143"/>
      <c r="T96" s="142"/>
      <c r="U96" s="142"/>
      <c r="V96" s="144"/>
      <c r="W96" s="142"/>
      <c r="X96" s="142"/>
      <c r="Y96" s="142"/>
      <c r="Z96" s="142"/>
      <c r="AA96" s="142"/>
      <c r="AB96" s="142"/>
    </row>
    <row r="97" spans="1:28" ht="13.2">
      <c r="A97" s="158"/>
      <c r="B97" s="165"/>
      <c r="C97" s="166">
        <v>0.85</v>
      </c>
      <c r="D97" s="167">
        <v>1</v>
      </c>
      <c r="E97" s="168">
        <v>2</v>
      </c>
      <c r="F97" s="169">
        <f>MROUND('1RM'!$C$4*C97,5)</f>
        <v>225</v>
      </c>
      <c r="G97" s="157"/>
      <c r="H97" s="138"/>
      <c r="I97" s="139"/>
      <c r="J97" s="140">
        <f t="shared" si="32"/>
        <v>2</v>
      </c>
      <c r="K97" s="140">
        <f t="shared" si="33"/>
        <v>450</v>
      </c>
      <c r="L97" s="138"/>
      <c r="M97" s="141"/>
      <c r="N97" s="142"/>
      <c r="O97" s="142"/>
      <c r="P97" s="142"/>
      <c r="Q97" s="142"/>
      <c r="R97" s="142"/>
      <c r="S97" s="143"/>
      <c r="T97" s="142"/>
      <c r="U97" s="142"/>
      <c r="V97" s="144"/>
      <c r="W97" s="142"/>
      <c r="X97" s="142"/>
      <c r="Y97" s="142"/>
      <c r="Z97" s="142"/>
      <c r="AA97" s="142"/>
      <c r="AB97" s="142"/>
    </row>
    <row r="98" spans="1:28" ht="13.2">
      <c r="A98" s="158"/>
      <c r="B98" s="165"/>
      <c r="C98" s="166">
        <v>0.75</v>
      </c>
      <c r="D98" s="167">
        <v>3</v>
      </c>
      <c r="E98" s="168">
        <v>1</v>
      </c>
      <c r="F98" s="169">
        <f>MROUND('1RM'!$C$4*C98,5)</f>
        <v>200</v>
      </c>
      <c r="G98" s="157"/>
      <c r="H98" s="138"/>
      <c r="I98" s="139"/>
      <c r="J98" s="140">
        <f t="shared" si="32"/>
        <v>3</v>
      </c>
      <c r="K98" s="140">
        <f t="shared" si="33"/>
        <v>600</v>
      </c>
      <c r="L98" s="138"/>
      <c r="M98" s="141"/>
      <c r="N98" s="142"/>
      <c r="O98" s="142"/>
      <c r="P98" s="142"/>
      <c r="Q98" s="142"/>
      <c r="R98" s="142"/>
      <c r="S98" s="143"/>
      <c r="T98" s="142"/>
      <c r="U98" s="142"/>
      <c r="V98" s="144"/>
      <c r="W98" s="142"/>
      <c r="X98" s="142"/>
      <c r="Y98" s="142"/>
      <c r="Z98" s="142"/>
      <c r="AA98" s="142"/>
      <c r="AB98" s="142"/>
    </row>
    <row r="99" spans="1:28" ht="13.2">
      <c r="A99" s="158"/>
      <c r="B99" s="165"/>
      <c r="C99" s="166">
        <v>0.65</v>
      </c>
      <c r="D99" s="167">
        <v>5</v>
      </c>
      <c r="E99" s="168">
        <v>1</v>
      </c>
      <c r="F99" s="169">
        <f>MROUND('1RM'!$C$4*C99,5)</f>
        <v>170</v>
      </c>
      <c r="G99" s="157"/>
      <c r="H99" s="138"/>
      <c r="I99" s="139"/>
      <c r="J99" s="140">
        <f t="shared" si="32"/>
        <v>5</v>
      </c>
      <c r="K99" s="140">
        <f t="shared" si="33"/>
        <v>850</v>
      </c>
      <c r="L99" s="138"/>
      <c r="M99" s="141"/>
      <c r="N99" s="142"/>
      <c r="O99" s="142"/>
      <c r="P99" s="142"/>
      <c r="Q99" s="142"/>
      <c r="R99" s="142"/>
      <c r="S99" s="143"/>
      <c r="T99" s="142"/>
      <c r="U99" s="142"/>
      <c r="V99" s="144"/>
      <c r="W99" s="142"/>
      <c r="X99" s="142"/>
      <c r="Y99" s="142"/>
      <c r="Z99" s="142"/>
      <c r="AA99" s="142"/>
      <c r="AB99" s="142"/>
    </row>
    <row r="100" spans="1:28" ht="13.2">
      <c r="A100" s="158"/>
      <c r="B100" s="170"/>
      <c r="C100" s="171">
        <v>0.55000000000000004</v>
      </c>
      <c r="D100" s="178">
        <v>7</v>
      </c>
      <c r="E100" s="172">
        <v>1</v>
      </c>
      <c r="F100" s="173">
        <f>MROUND('1RM'!$C$4*C100,5)</f>
        <v>145</v>
      </c>
      <c r="G100" s="157"/>
      <c r="H100" s="138"/>
      <c r="I100" s="139"/>
      <c r="J100" s="140">
        <f t="shared" si="32"/>
        <v>7</v>
      </c>
      <c r="K100" s="140">
        <f t="shared" si="33"/>
        <v>1015</v>
      </c>
      <c r="L100" s="138"/>
      <c r="M100" s="141"/>
      <c r="N100" s="142"/>
      <c r="O100" s="142"/>
      <c r="P100" s="142"/>
      <c r="Q100" s="142"/>
      <c r="R100" s="142"/>
      <c r="S100" s="143"/>
      <c r="T100" s="142"/>
      <c r="U100" s="142"/>
      <c r="V100" s="144"/>
      <c r="W100" s="142"/>
      <c r="X100" s="142"/>
      <c r="Y100" s="142"/>
      <c r="Z100" s="142"/>
      <c r="AA100" s="142"/>
      <c r="AB100" s="142"/>
    </row>
    <row r="101" spans="1:28" ht="13.2">
      <c r="A101" s="158">
        <v>3</v>
      </c>
      <c r="B101" s="237" t="s">
        <v>60</v>
      </c>
      <c r="C101" s="166"/>
      <c r="D101" s="168">
        <v>10</v>
      </c>
      <c r="E101" s="168">
        <v>5</v>
      </c>
      <c r="F101" s="169"/>
      <c r="G101" s="157"/>
      <c r="H101" s="138"/>
      <c r="I101" s="139"/>
      <c r="J101" s="140"/>
      <c r="K101" s="140"/>
      <c r="L101" s="138"/>
      <c r="M101" s="141"/>
      <c r="N101" s="142"/>
      <c r="O101" s="142"/>
      <c r="P101" s="142"/>
      <c r="Q101" s="142"/>
      <c r="R101" s="142"/>
      <c r="S101" s="143"/>
      <c r="T101" s="142"/>
      <c r="U101" s="142"/>
      <c r="V101" s="144"/>
      <c r="W101" s="142"/>
      <c r="X101" s="142"/>
      <c r="Y101" s="142"/>
      <c r="Z101" s="142"/>
      <c r="AA101" s="142"/>
      <c r="AB101" s="142"/>
    </row>
    <row r="102" spans="1:28" ht="13.2">
      <c r="A102" s="158">
        <v>4</v>
      </c>
      <c r="B102" s="236" t="s">
        <v>48</v>
      </c>
      <c r="C102" s="162">
        <v>0.5</v>
      </c>
      <c r="D102" s="174">
        <v>4</v>
      </c>
      <c r="E102" s="163">
        <v>1</v>
      </c>
      <c r="F102" s="164">
        <f>MROUND('1RM'!$C$5*C102,5)</f>
        <v>235</v>
      </c>
      <c r="G102" s="157"/>
      <c r="H102" s="138"/>
      <c r="I102" s="139"/>
      <c r="J102" s="140"/>
      <c r="K102" s="140"/>
      <c r="L102" s="138">
        <f t="shared" ref="L102:L105" si="34">D102*E102</f>
        <v>4</v>
      </c>
      <c r="M102" s="141">
        <f t="shared" ref="M102:M105" si="35">F102*L102</f>
        <v>940</v>
      </c>
      <c r="N102" s="142"/>
      <c r="O102" s="142"/>
      <c r="P102" s="142"/>
      <c r="Q102" s="142"/>
      <c r="R102" s="142"/>
      <c r="S102" s="143"/>
      <c r="T102" s="142"/>
      <c r="U102" s="142"/>
      <c r="V102" s="144"/>
      <c r="W102" s="142"/>
      <c r="X102" s="140">
        <f>L102</f>
        <v>4</v>
      </c>
      <c r="Y102" s="140">
        <f>L103</f>
        <v>4</v>
      </c>
      <c r="Z102" s="140">
        <f>L104</f>
        <v>6</v>
      </c>
      <c r="AA102" s="140">
        <f>L105</f>
        <v>15</v>
      </c>
      <c r="AB102" s="142"/>
    </row>
    <row r="103" spans="1:28" ht="13.2">
      <c r="A103" s="158"/>
      <c r="B103" s="165"/>
      <c r="C103" s="166">
        <v>0.6</v>
      </c>
      <c r="D103" s="167">
        <v>4</v>
      </c>
      <c r="E103" s="168">
        <v>1</v>
      </c>
      <c r="F103" s="169">
        <f>MROUND('1RM'!$C$5*C103,5)</f>
        <v>280</v>
      </c>
      <c r="G103" s="157"/>
      <c r="H103" s="138"/>
      <c r="I103" s="139"/>
      <c r="J103" s="140"/>
      <c r="K103" s="140"/>
      <c r="L103" s="138">
        <f t="shared" si="34"/>
        <v>4</v>
      </c>
      <c r="M103" s="141">
        <f t="shared" si="35"/>
        <v>1120</v>
      </c>
      <c r="N103" s="142"/>
      <c r="O103" s="142"/>
      <c r="P103" s="142"/>
      <c r="Q103" s="142"/>
      <c r="R103" s="142"/>
      <c r="S103" s="143"/>
      <c r="T103" s="142"/>
      <c r="U103" s="142"/>
      <c r="V103" s="144"/>
      <c r="W103" s="142"/>
      <c r="X103" s="142"/>
      <c r="Y103" s="142"/>
      <c r="Z103" s="142"/>
      <c r="AA103" s="142"/>
      <c r="AB103" s="142"/>
    </row>
    <row r="104" spans="1:28" ht="13.2">
      <c r="A104" s="158"/>
      <c r="B104" s="165"/>
      <c r="C104" s="166">
        <v>0.7</v>
      </c>
      <c r="D104" s="167">
        <v>3</v>
      </c>
      <c r="E104" s="168">
        <v>2</v>
      </c>
      <c r="F104" s="169">
        <f>MROUND('1RM'!$C$5*C104,5)</f>
        <v>330</v>
      </c>
      <c r="G104" s="157"/>
      <c r="H104" s="138"/>
      <c r="I104" s="139"/>
      <c r="J104" s="140"/>
      <c r="K104" s="140"/>
      <c r="L104" s="138">
        <f t="shared" si="34"/>
        <v>6</v>
      </c>
      <c r="M104" s="141">
        <f t="shared" si="35"/>
        <v>1980</v>
      </c>
      <c r="N104" s="142"/>
      <c r="O104" s="142"/>
      <c r="P104" s="142"/>
      <c r="Q104" s="142"/>
      <c r="R104" s="142"/>
      <c r="S104" s="143"/>
      <c r="T104" s="142"/>
      <c r="U104" s="142"/>
      <c r="V104" s="144"/>
      <c r="W104" s="142"/>
      <c r="X104" s="142"/>
      <c r="Y104" s="142"/>
      <c r="Z104" s="142"/>
      <c r="AA104" s="142"/>
      <c r="AB104" s="142"/>
    </row>
    <row r="105" spans="1:28" ht="13.2">
      <c r="A105" s="158"/>
      <c r="B105" s="170"/>
      <c r="C105" s="171">
        <v>0.8</v>
      </c>
      <c r="D105" s="178">
        <v>3</v>
      </c>
      <c r="E105" s="172">
        <v>5</v>
      </c>
      <c r="F105" s="173">
        <f>MROUND('1RM'!$C$5*C105,5)</f>
        <v>375</v>
      </c>
      <c r="G105" s="157"/>
      <c r="H105" s="138"/>
      <c r="I105" s="139"/>
      <c r="J105" s="140"/>
      <c r="K105" s="140"/>
      <c r="L105" s="138">
        <f t="shared" si="34"/>
        <v>15</v>
      </c>
      <c r="M105" s="141">
        <f t="shared" si="35"/>
        <v>5625</v>
      </c>
      <c r="N105" s="142"/>
      <c r="O105" s="142"/>
      <c r="P105" s="142"/>
      <c r="Q105" s="142"/>
      <c r="R105" s="142"/>
      <c r="S105" s="143"/>
      <c r="T105" s="142"/>
      <c r="U105" s="142"/>
      <c r="V105" s="144"/>
      <c r="W105" s="142"/>
      <c r="X105" s="142"/>
      <c r="Y105" s="142"/>
      <c r="Z105" s="142"/>
      <c r="AA105" s="142"/>
      <c r="AB105" s="142"/>
    </row>
    <row r="106" spans="1:28" ht="13.2">
      <c r="A106" s="158">
        <v>5</v>
      </c>
      <c r="B106" s="238" t="s">
        <v>58</v>
      </c>
      <c r="C106" s="171"/>
      <c r="D106" s="178">
        <v>5</v>
      </c>
      <c r="E106" s="172">
        <v>5</v>
      </c>
      <c r="F106" s="173"/>
      <c r="G106" s="157"/>
      <c r="H106" s="138"/>
      <c r="I106" s="139"/>
      <c r="J106" s="140"/>
      <c r="K106" s="140"/>
      <c r="L106" s="138"/>
      <c r="M106" s="141"/>
      <c r="N106" s="142"/>
      <c r="O106" s="142"/>
      <c r="P106" s="142"/>
      <c r="Q106" s="142"/>
      <c r="R106" s="142"/>
      <c r="S106" s="143"/>
      <c r="T106" s="142"/>
      <c r="U106" s="142"/>
      <c r="V106" s="144"/>
      <c r="W106" s="142"/>
      <c r="X106" s="142"/>
      <c r="Y106" s="142"/>
      <c r="Z106" s="142"/>
      <c r="AA106" s="142"/>
      <c r="AB106" s="142"/>
    </row>
    <row r="107" spans="1:28" ht="13.2">
      <c r="A107" s="158"/>
      <c r="B107" s="176"/>
      <c r="C107" s="177"/>
      <c r="D107" s="157"/>
      <c r="E107" s="157"/>
      <c r="F107" s="157"/>
      <c r="G107" s="157"/>
      <c r="H107" s="138"/>
      <c r="I107" s="139"/>
      <c r="J107" s="140"/>
      <c r="K107" s="140"/>
      <c r="L107" s="138"/>
      <c r="M107" s="141"/>
      <c r="N107" s="142"/>
      <c r="O107" s="142"/>
      <c r="P107" s="142"/>
      <c r="Q107" s="142"/>
      <c r="R107" s="142"/>
      <c r="S107" s="143"/>
      <c r="T107" s="142"/>
      <c r="U107" s="142"/>
      <c r="V107" s="144"/>
      <c r="W107" s="142"/>
      <c r="X107" s="142"/>
      <c r="Y107" s="142"/>
      <c r="Z107" s="142"/>
      <c r="AA107" s="142"/>
      <c r="AB107" s="142"/>
    </row>
    <row r="108" spans="1:28" ht="13.2">
      <c r="A108" s="158"/>
      <c r="B108" s="235" t="s">
        <v>59</v>
      </c>
      <c r="C108" s="159" t="s">
        <v>10</v>
      </c>
      <c r="D108" s="160" t="s">
        <v>34</v>
      </c>
      <c r="E108" s="160" t="s">
        <v>35</v>
      </c>
      <c r="F108" s="161" t="s">
        <v>36</v>
      </c>
      <c r="G108" s="3"/>
      <c r="H108" s="138"/>
      <c r="I108" s="139"/>
      <c r="J108" s="140"/>
      <c r="K108" s="140"/>
      <c r="L108" s="138"/>
      <c r="M108" s="141"/>
      <c r="N108" s="142"/>
      <c r="O108" s="142"/>
      <c r="P108" s="142"/>
      <c r="Q108" s="142"/>
      <c r="R108" s="142"/>
      <c r="S108" s="143"/>
      <c r="T108" s="142"/>
      <c r="U108" s="142"/>
      <c r="V108" s="144"/>
      <c r="W108" s="142"/>
      <c r="X108" s="142"/>
      <c r="Y108" s="142"/>
      <c r="Z108" s="142"/>
      <c r="AA108" s="142"/>
      <c r="AB108" s="142"/>
    </row>
    <row r="109" spans="1:28" ht="13.2">
      <c r="A109" s="158">
        <v>1</v>
      </c>
      <c r="B109" s="236" t="s">
        <v>65</v>
      </c>
      <c r="C109" s="162">
        <v>0.5</v>
      </c>
      <c r="D109" s="174">
        <v>5</v>
      </c>
      <c r="E109" s="163">
        <v>1</v>
      </c>
      <c r="F109" s="164">
        <f>MROUND('1RM'!$C$3*C109,5)</f>
        <v>200</v>
      </c>
      <c r="G109" s="157"/>
      <c r="H109" s="138">
        <f t="shared" ref="H109:H115" si="36">D109*E109</f>
        <v>5</v>
      </c>
      <c r="I109" s="139">
        <f t="shared" ref="I109:I115" si="37">F109*H109</f>
        <v>1000</v>
      </c>
      <c r="J109" s="140"/>
      <c r="K109" s="140"/>
      <c r="L109" s="138"/>
      <c r="M109" s="141"/>
      <c r="N109" s="140">
        <f>H109</f>
        <v>5</v>
      </c>
      <c r="O109" s="140">
        <f>H110</f>
        <v>5</v>
      </c>
      <c r="P109" s="140">
        <f>H115+H114+H113+H112+H111</f>
        <v>25</v>
      </c>
      <c r="Q109" s="142">
        <v>0</v>
      </c>
      <c r="R109" s="142">
        <v>0</v>
      </c>
      <c r="S109" s="143"/>
      <c r="T109" s="142"/>
      <c r="U109" s="142"/>
      <c r="V109" s="144"/>
      <c r="W109" s="142"/>
      <c r="X109" s="142"/>
      <c r="Y109" s="142"/>
      <c r="Z109" s="142"/>
      <c r="AA109" s="142"/>
      <c r="AB109" s="142"/>
    </row>
    <row r="110" spans="1:28" ht="13.2">
      <c r="A110" s="158"/>
      <c r="B110" s="165"/>
      <c r="C110" s="166">
        <v>0.6</v>
      </c>
      <c r="D110" s="167">
        <v>5</v>
      </c>
      <c r="E110" s="168">
        <v>1</v>
      </c>
      <c r="F110" s="169">
        <f>MROUND('1RM'!$C$3*C110,5)</f>
        <v>240</v>
      </c>
      <c r="G110" s="157"/>
      <c r="H110" s="138">
        <f t="shared" si="36"/>
        <v>5</v>
      </c>
      <c r="I110" s="139">
        <f t="shared" si="37"/>
        <v>1200</v>
      </c>
      <c r="J110" s="140"/>
      <c r="K110" s="140"/>
      <c r="L110" s="138"/>
      <c r="M110" s="141"/>
      <c r="N110" s="142"/>
      <c r="O110" s="142"/>
      <c r="P110" s="142"/>
      <c r="Q110" s="142"/>
      <c r="R110" s="142"/>
      <c r="S110" s="143"/>
      <c r="T110" s="142"/>
      <c r="U110" s="142"/>
      <c r="V110" s="144"/>
      <c r="W110" s="142"/>
      <c r="X110" s="142"/>
      <c r="Y110" s="142"/>
      <c r="Z110" s="142"/>
      <c r="AA110" s="142"/>
      <c r="AB110" s="142"/>
    </row>
    <row r="111" spans="1:28" ht="13.2">
      <c r="A111" s="158"/>
      <c r="B111" s="165"/>
      <c r="C111" s="166">
        <v>0.7</v>
      </c>
      <c r="D111" s="167">
        <v>3</v>
      </c>
      <c r="E111" s="168">
        <v>1</v>
      </c>
      <c r="F111" s="169">
        <f>MROUND('1RM'!$C$3*C111,5)</f>
        <v>280</v>
      </c>
      <c r="G111" s="157"/>
      <c r="H111" s="138">
        <f t="shared" si="36"/>
        <v>3</v>
      </c>
      <c r="I111" s="139">
        <f t="shared" si="37"/>
        <v>840</v>
      </c>
      <c r="J111" s="140"/>
      <c r="K111" s="140"/>
      <c r="L111" s="138"/>
      <c r="M111" s="141"/>
      <c r="N111" s="142"/>
      <c r="O111" s="142"/>
      <c r="P111" s="142"/>
      <c r="Q111" s="142"/>
      <c r="R111" s="142"/>
      <c r="S111" s="143"/>
      <c r="T111" s="142"/>
      <c r="U111" s="142"/>
      <c r="V111" s="144"/>
      <c r="W111" s="142"/>
      <c r="X111" s="142"/>
      <c r="Y111" s="142"/>
      <c r="Z111" s="142"/>
      <c r="AA111" s="142"/>
      <c r="AB111" s="142"/>
    </row>
    <row r="112" spans="1:28" ht="13.2">
      <c r="A112" s="158"/>
      <c r="B112" s="165"/>
      <c r="C112" s="166">
        <v>0.7</v>
      </c>
      <c r="D112" s="167">
        <v>5</v>
      </c>
      <c r="E112" s="168">
        <v>1</v>
      </c>
      <c r="F112" s="169">
        <f>MROUND('1RM'!$C$3*C112,5)</f>
        <v>280</v>
      </c>
      <c r="G112" s="157"/>
      <c r="H112" s="138">
        <f t="shared" si="36"/>
        <v>5</v>
      </c>
      <c r="I112" s="139">
        <f t="shared" si="37"/>
        <v>1400</v>
      </c>
      <c r="J112" s="140"/>
      <c r="K112" s="140"/>
      <c r="L112" s="138"/>
      <c r="M112" s="141"/>
      <c r="N112" s="142"/>
      <c r="O112" s="142"/>
      <c r="P112" s="142"/>
      <c r="Q112" s="142"/>
      <c r="R112" s="142"/>
      <c r="S112" s="143"/>
      <c r="T112" s="142"/>
      <c r="U112" s="142"/>
      <c r="V112" s="144"/>
      <c r="W112" s="142"/>
      <c r="X112" s="142"/>
      <c r="Y112" s="142"/>
      <c r="Z112" s="142"/>
      <c r="AA112" s="142"/>
      <c r="AB112" s="142"/>
    </row>
    <row r="113" spans="1:28" ht="13.2">
      <c r="A113" s="158"/>
      <c r="B113" s="165"/>
      <c r="C113" s="166">
        <v>0.7</v>
      </c>
      <c r="D113" s="167">
        <v>7</v>
      </c>
      <c r="E113" s="168">
        <v>1</v>
      </c>
      <c r="F113" s="169">
        <f>MROUND('1RM'!$C$3*C113,5)</f>
        <v>280</v>
      </c>
      <c r="G113" s="157"/>
      <c r="H113" s="138">
        <f t="shared" si="36"/>
        <v>7</v>
      </c>
      <c r="I113" s="139">
        <f t="shared" si="37"/>
        <v>1960</v>
      </c>
      <c r="J113" s="140"/>
      <c r="K113" s="140"/>
      <c r="L113" s="138"/>
      <c r="M113" s="141"/>
      <c r="N113" s="142"/>
      <c r="O113" s="142"/>
      <c r="P113" s="142"/>
      <c r="Q113" s="142"/>
      <c r="R113" s="142"/>
      <c r="S113" s="143"/>
      <c r="T113" s="142"/>
      <c r="U113" s="142"/>
      <c r="V113" s="144"/>
      <c r="W113" s="142"/>
      <c r="X113" s="142"/>
      <c r="Y113" s="142"/>
      <c r="Z113" s="142"/>
      <c r="AA113" s="142"/>
      <c r="AB113" s="142"/>
    </row>
    <row r="114" spans="1:28" ht="13.2">
      <c r="A114" s="158"/>
      <c r="B114" s="165"/>
      <c r="C114" s="166">
        <v>0.7</v>
      </c>
      <c r="D114" s="167">
        <v>6</v>
      </c>
      <c r="E114" s="168">
        <v>1</v>
      </c>
      <c r="F114" s="169">
        <f>MROUND('1RM'!$C$3*C114,5)</f>
        <v>280</v>
      </c>
      <c r="G114" s="157"/>
      <c r="H114" s="138">
        <f t="shared" si="36"/>
        <v>6</v>
      </c>
      <c r="I114" s="139">
        <f t="shared" si="37"/>
        <v>1680</v>
      </c>
      <c r="J114" s="140"/>
      <c r="K114" s="140"/>
      <c r="L114" s="138"/>
      <c r="M114" s="141"/>
      <c r="N114" s="142"/>
      <c r="O114" s="142"/>
      <c r="P114" s="142"/>
      <c r="Q114" s="142"/>
      <c r="R114" s="142"/>
      <c r="S114" s="143"/>
      <c r="T114" s="142"/>
      <c r="U114" s="142"/>
      <c r="V114" s="144"/>
      <c r="W114" s="142"/>
      <c r="X114" s="142"/>
      <c r="Y114" s="142"/>
      <c r="Z114" s="142"/>
      <c r="AA114" s="142"/>
      <c r="AB114" s="142"/>
    </row>
    <row r="115" spans="1:28" ht="13.2">
      <c r="A115" s="158"/>
      <c r="B115" s="170"/>
      <c r="C115" s="171">
        <v>0.7</v>
      </c>
      <c r="D115" s="178">
        <v>4</v>
      </c>
      <c r="E115" s="172">
        <v>1</v>
      </c>
      <c r="F115" s="173">
        <f>MROUND('1RM'!$C$3*C115,5)</f>
        <v>280</v>
      </c>
      <c r="G115" s="157"/>
      <c r="H115" s="138">
        <f t="shared" si="36"/>
        <v>4</v>
      </c>
      <c r="I115" s="139">
        <f t="shared" si="37"/>
        <v>1120</v>
      </c>
      <c r="J115" s="140"/>
      <c r="K115" s="140"/>
      <c r="L115" s="138"/>
      <c r="M115" s="141"/>
      <c r="N115" s="142"/>
      <c r="O115" s="142"/>
      <c r="P115" s="142"/>
      <c r="Q115" s="142"/>
      <c r="R115" s="142"/>
      <c r="S115" s="143"/>
      <c r="T115" s="142"/>
      <c r="U115" s="142"/>
      <c r="V115" s="144"/>
      <c r="W115" s="142"/>
      <c r="X115" s="142"/>
      <c r="Y115" s="142"/>
      <c r="Z115" s="142"/>
      <c r="AA115" s="142"/>
      <c r="AB115" s="142"/>
    </row>
    <row r="116" spans="1:28" ht="13.2">
      <c r="A116" s="158">
        <v>2</v>
      </c>
      <c r="B116" s="236" t="s">
        <v>47</v>
      </c>
      <c r="C116" s="162">
        <v>0.55000000000000004</v>
      </c>
      <c r="D116" s="174">
        <v>4</v>
      </c>
      <c r="E116" s="163">
        <v>1</v>
      </c>
      <c r="F116" s="164">
        <f>MROUND('1RM'!$C$4*C116,5)</f>
        <v>145</v>
      </c>
      <c r="G116" s="157"/>
      <c r="H116" s="138"/>
      <c r="I116" s="139"/>
      <c r="J116" s="140">
        <f t="shared" ref="J116:J118" si="38">D116*E116</f>
        <v>4</v>
      </c>
      <c r="K116" s="140">
        <f t="shared" ref="K116:K118" si="39">F116*J116</f>
        <v>580</v>
      </c>
      <c r="L116" s="138"/>
      <c r="M116" s="141"/>
      <c r="N116" s="142"/>
      <c r="O116" s="142"/>
      <c r="P116" s="142"/>
      <c r="Q116" s="142"/>
      <c r="R116" s="142"/>
      <c r="S116" s="138">
        <f>J116</f>
        <v>4</v>
      </c>
      <c r="T116" s="140">
        <f>J117</f>
        <v>4</v>
      </c>
      <c r="U116" s="140">
        <f>J118</f>
        <v>15</v>
      </c>
      <c r="V116" s="144"/>
      <c r="W116" s="142"/>
      <c r="X116" s="142"/>
      <c r="Y116" s="142"/>
      <c r="Z116" s="142"/>
      <c r="AA116" s="142"/>
      <c r="AB116" s="142"/>
    </row>
    <row r="117" spans="1:28" ht="13.2">
      <c r="A117" s="158"/>
      <c r="B117" s="165"/>
      <c r="C117" s="166">
        <v>0.65</v>
      </c>
      <c r="D117" s="167">
        <v>4</v>
      </c>
      <c r="E117" s="168">
        <v>1</v>
      </c>
      <c r="F117" s="169">
        <f>MROUND('1RM'!$C$4*C117,5)</f>
        <v>170</v>
      </c>
      <c r="G117" s="157"/>
      <c r="H117" s="138"/>
      <c r="I117" s="139"/>
      <c r="J117" s="140">
        <f t="shared" si="38"/>
        <v>4</v>
      </c>
      <c r="K117" s="140">
        <f t="shared" si="39"/>
        <v>680</v>
      </c>
      <c r="L117" s="138"/>
      <c r="M117" s="141"/>
      <c r="N117" s="142"/>
      <c r="O117" s="142"/>
      <c r="P117" s="142"/>
      <c r="Q117" s="142"/>
      <c r="R117" s="142"/>
      <c r="S117" s="143"/>
      <c r="T117" s="142"/>
      <c r="U117" s="142"/>
      <c r="V117" s="144"/>
      <c r="W117" s="142"/>
      <c r="X117" s="142"/>
      <c r="Y117" s="142"/>
      <c r="Z117" s="142"/>
      <c r="AA117" s="142"/>
      <c r="AB117" s="142"/>
    </row>
    <row r="118" spans="1:28" ht="13.2">
      <c r="A118" s="158"/>
      <c r="B118" s="170"/>
      <c r="C118" s="171">
        <v>0.75</v>
      </c>
      <c r="D118" s="178">
        <v>3</v>
      </c>
      <c r="E118" s="172">
        <v>5</v>
      </c>
      <c r="F118" s="173">
        <f>MROUND('1RM'!$C$4*C118,5)</f>
        <v>200</v>
      </c>
      <c r="G118" s="157"/>
      <c r="H118" s="138"/>
      <c r="I118" s="139"/>
      <c r="J118" s="140">
        <f t="shared" si="38"/>
        <v>15</v>
      </c>
      <c r="K118" s="140">
        <f t="shared" si="39"/>
        <v>3000</v>
      </c>
      <c r="L118" s="138"/>
      <c r="M118" s="141"/>
      <c r="N118" s="142"/>
      <c r="O118" s="142"/>
      <c r="P118" s="142"/>
      <c r="Q118" s="142"/>
      <c r="R118" s="142"/>
      <c r="S118" s="143"/>
      <c r="T118" s="142"/>
      <c r="U118" s="142"/>
      <c r="V118" s="144"/>
      <c r="W118" s="142"/>
      <c r="X118" s="142"/>
      <c r="Y118" s="142"/>
      <c r="Z118" s="142"/>
      <c r="AA118" s="142"/>
      <c r="AB118" s="142"/>
    </row>
    <row r="119" spans="1:28" ht="13.2">
      <c r="A119" s="158">
        <v>3</v>
      </c>
      <c r="B119" s="237" t="s">
        <v>56</v>
      </c>
      <c r="C119" s="166"/>
      <c r="D119" s="167">
        <v>8</v>
      </c>
      <c r="E119" s="168">
        <v>5</v>
      </c>
      <c r="F119" s="169"/>
      <c r="G119" s="157"/>
      <c r="H119" s="138"/>
      <c r="I119" s="139"/>
      <c r="J119" s="140"/>
      <c r="K119" s="140"/>
      <c r="L119" s="138"/>
      <c r="M119" s="141"/>
      <c r="N119" s="142"/>
      <c r="O119" s="142"/>
      <c r="P119" s="142"/>
      <c r="Q119" s="142"/>
      <c r="R119" s="142"/>
      <c r="S119" s="143"/>
      <c r="T119" s="142"/>
      <c r="U119" s="142"/>
      <c r="V119" s="144"/>
      <c r="W119" s="142"/>
      <c r="X119" s="142"/>
      <c r="Y119" s="142"/>
      <c r="Z119" s="142"/>
      <c r="AA119" s="142"/>
      <c r="AB119" s="142"/>
    </row>
    <row r="120" spans="1:28" ht="13.2">
      <c r="A120" s="158">
        <v>4</v>
      </c>
      <c r="B120" s="237" t="s">
        <v>73</v>
      </c>
      <c r="C120" s="166"/>
      <c r="D120" s="167">
        <v>6</v>
      </c>
      <c r="E120" s="168">
        <v>5</v>
      </c>
      <c r="F120" s="169"/>
      <c r="G120" s="157"/>
      <c r="H120" s="138"/>
      <c r="I120" s="139"/>
      <c r="J120" s="140"/>
      <c r="K120" s="140"/>
      <c r="L120" s="138"/>
      <c r="M120" s="141"/>
      <c r="N120" s="142"/>
      <c r="O120" s="142"/>
      <c r="P120" s="142"/>
      <c r="Q120" s="142"/>
      <c r="R120" s="142"/>
      <c r="S120" s="143"/>
      <c r="T120" s="142"/>
      <c r="U120" s="142"/>
      <c r="V120" s="144"/>
      <c r="W120" s="142"/>
      <c r="X120" s="142"/>
      <c r="Y120" s="142"/>
      <c r="Z120" s="142"/>
      <c r="AA120" s="142"/>
      <c r="AB120" s="142"/>
    </row>
    <row r="121" spans="1:28" ht="13.2">
      <c r="A121" s="158">
        <v>5</v>
      </c>
      <c r="B121" s="238" t="s">
        <v>53</v>
      </c>
      <c r="C121" s="171"/>
      <c r="D121" s="178">
        <v>6</v>
      </c>
      <c r="E121" s="172">
        <v>5</v>
      </c>
      <c r="F121" s="173"/>
      <c r="G121" s="157"/>
      <c r="H121" s="138"/>
      <c r="I121" s="139"/>
      <c r="J121" s="140"/>
      <c r="K121" s="140"/>
      <c r="L121" s="138"/>
      <c r="M121" s="141"/>
      <c r="N121" s="142"/>
      <c r="O121" s="142"/>
      <c r="P121" s="142"/>
      <c r="Q121" s="142"/>
      <c r="R121" s="142"/>
      <c r="S121" s="143"/>
      <c r="T121" s="142"/>
      <c r="U121" s="142"/>
      <c r="V121" s="144"/>
      <c r="W121" s="142"/>
      <c r="X121" s="142"/>
      <c r="Y121" s="142"/>
      <c r="Z121" s="142"/>
      <c r="AA121" s="142"/>
      <c r="AB121" s="142"/>
    </row>
    <row r="122" spans="1:28" ht="13.2">
      <c r="A122" s="70"/>
      <c r="B122" s="119"/>
      <c r="C122" s="120"/>
      <c r="D122" s="121"/>
      <c r="E122" s="121"/>
      <c r="F122" s="121"/>
      <c r="G122" s="100"/>
      <c r="H122" s="138"/>
      <c r="I122" s="139"/>
      <c r="J122" s="140"/>
      <c r="K122" s="140"/>
      <c r="L122" s="138"/>
      <c r="M122" s="141"/>
      <c r="N122" s="142"/>
      <c r="O122" s="142"/>
      <c r="P122" s="142"/>
      <c r="Q122" s="142"/>
      <c r="R122" s="142"/>
      <c r="S122" s="143"/>
      <c r="T122" s="142"/>
      <c r="U122" s="142"/>
      <c r="V122" s="144"/>
      <c r="W122" s="142"/>
      <c r="X122" s="142"/>
      <c r="Y122" s="142"/>
      <c r="Z122" s="142"/>
      <c r="AA122" s="142"/>
      <c r="AB122" s="142"/>
    </row>
    <row r="123" spans="1:28" ht="13.2">
      <c r="A123" s="70"/>
      <c r="B123" s="225" t="s">
        <v>65</v>
      </c>
      <c r="C123" s="85"/>
      <c r="D123" s="147">
        <f>SUM(H71:H122)</f>
        <v>84</v>
      </c>
      <c r="E123" s="148"/>
      <c r="F123" s="148">
        <f>SUM(I71:I122)</f>
        <v>22360</v>
      </c>
      <c r="G123" s="100"/>
      <c r="H123" s="138"/>
      <c r="I123" s="139"/>
      <c r="J123" s="140"/>
      <c r="K123" s="140"/>
      <c r="L123" s="138"/>
      <c r="M123" s="141"/>
      <c r="N123" s="142"/>
      <c r="O123" s="142"/>
      <c r="P123" s="142"/>
      <c r="Q123" s="142"/>
      <c r="R123" s="142"/>
      <c r="S123" s="143"/>
      <c r="T123" s="142"/>
      <c r="U123" s="142"/>
      <c r="V123" s="144"/>
      <c r="W123" s="142"/>
      <c r="X123" s="142"/>
      <c r="Y123" s="142"/>
      <c r="Z123" s="142"/>
      <c r="AA123" s="142"/>
      <c r="AB123" s="142"/>
    </row>
    <row r="124" spans="1:28" ht="13.2">
      <c r="A124" s="70"/>
      <c r="B124" s="225" t="s">
        <v>47</v>
      </c>
      <c r="C124" s="85"/>
      <c r="D124" s="147">
        <f>SUM(J71:J122)</f>
        <v>83</v>
      </c>
      <c r="E124" s="148"/>
      <c r="F124" s="148">
        <f>SUM(K71:K122)</f>
        <v>15040</v>
      </c>
      <c r="G124" s="100"/>
      <c r="H124" s="138"/>
      <c r="I124" s="139"/>
      <c r="J124" s="140"/>
      <c r="K124" s="140"/>
      <c r="L124" s="138"/>
      <c r="M124" s="141"/>
      <c r="N124" s="142"/>
      <c r="O124" s="142"/>
      <c r="P124" s="142"/>
      <c r="Q124" s="142"/>
      <c r="R124" s="142"/>
      <c r="S124" s="143"/>
      <c r="T124" s="142"/>
      <c r="U124" s="142"/>
      <c r="V124" s="144"/>
      <c r="W124" s="142"/>
      <c r="X124" s="142"/>
      <c r="Y124" s="142"/>
      <c r="Z124" s="142"/>
      <c r="AA124" s="142"/>
      <c r="AB124" s="142"/>
    </row>
    <row r="125" spans="1:28" ht="13.2">
      <c r="A125" s="70"/>
      <c r="B125" s="225" t="s">
        <v>48</v>
      </c>
      <c r="C125" s="85"/>
      <c r="D125" s="147">
        <f>SUM(L71:L122)</f>
        <v>59</v>
      </c>
      <c r="E125" s="148"/>
      <c r="F125" s="148">
        <f>SUM(M71:M122)</f>
        <v>19085</v>
      </c>
      <c r="G125" s="100"/>
      <c r="H125" s="138"/>
      <c r="I125" s="139"/>
      <c r="J125" s="140"/>
      <c r="K125" s="140"/>
      <c r="L125" s="138"/>
      <c r="M125" s="141"/>
      <c r="N125" s="142"/>
      <c r="O125" s="142"/>
      <c r="P125" s="142"/>
      <c r="Q125" s="142"/>
      <c r="R125" s="142"/>
      <c r="S125" s="143"/>
      <c r="T125" s="142"/>
      <c r="U125" s="142"/>
      <c r="V125" s="144"/>
      <c r="W125" s="142"/>
      <c r="X125" s="142"/>
      <c r="Y125" s="142"/>
      <c r="Z125" s="142"/>
      <c r="AA125" s="142"/>
      <c r="AB125" s="142"/>
    </row>
    <row r="126" spans="1:28" ht="13.2">
      <c r="A126" s="70"/>
      <c r="B126" s="84" t="s">
        <v>4</v>
      </c>
      <c r="C126" s="85"/>
      <c r="D126" s="148">
        <f>SUM(D123:D125)</f>
        <v>226</v>
      </c>
      <c r="E126" s="148"/>
      <c r="F126" s="148">
        <f>SUM(F123:F125)</f>
        <v>56485</v>
      </c>
      <c r="G126" s="100"/>
      <c r="H126" s="138"/>
      <c r="I126" s="139"/>
      <c r="J126" s="140"/>
      <c r="K126" s="140"/>
      <c r="L126" s="138"/>
      <c r="M126" s="141"/>
      <c r="N126" s="142"/>
      <c r="O126" s="142"/>
      <c r="P126" s="142"/>
      <c r="Q126" s="142"/>
      <c r="R126" s="142"/>
      <c r="S126" s="143"/>
      <c r="T126" s="142"/>
      <c r="U126" s="142"/>
      <c r="V126" s="144"/>
      <c r="W126" s="142"/>
      <c r="X126" s="142"/>
      <c r="Y126" s="142"/>
      <c r="Z126" s="142"/>
      <c r="AA126" s="142"/>
      <c r="AB126" s="142"/>
    </row>
    <row r="127" spans="1:28" ht="30" customHeight="1">
      <c r="A127" s="88"/>
      <c r="B127" s="92"/>
      <c r="C127" s="122"/>
      <c r="D127" s="123"/>
      <c r="E127" s="123"/>
      <c r="F127" s="123"/>
      <c r="G127" s="124"/>
      <c r="H127" s="138">
        <f t="shared" ref="H127:R127" si="40">SUM(H71:H122)</f>
        <v>84</v>
      </c>
      <c r="I127" s="139">
        <f t="shared" si="40"/>
        <v>22360</v>
      </c>
      <c r="J127" s="140">
        <f t="shared" si="40"/>
        <v>83</v>
      </c>
      <c r="K127" s="140">
        <f t="shared" si="40"/>
        <v>15040</v>
      </c>
      <c r="L127" s="138">
        <f t="shared" si="40"/>
        <v>59</v>
      </c>
      <c r="M127" s="139">
        <f t="shared" si="40"/>
        <v>19085</v>
      </c>
      <c r="N127" s="140">
        <f t="shared" si="40"/>
        <v>15</v>
      </c>
      <c r="O127" s="140">
        <f t="shared" si="40"/>
        <v>17</v>
      </c>
      <c r="P127" s="140">
        <f t="shared" si="40"/>
        <v>37</v>
      </c>
      <c r="Q127" s="140">
        <f t="shared" si="40"/>
        <v>12</v>
      </c>
      <c r="R127" s="140">
        <f t="shared" si="40"/>
        <v>3</v>
      </c>
      <c r="S127" s="138">
        <f t="shared" ref="S127:V127" si="41">SUM(S76:S122)</f>
        <v>21</v>
      </c>
      <c r="T127" s="140">
        <f t="shared" si="41"/>
        <v>17</v>
      </c>
      <c r="U127" s="140">
        <f t="shared" si="41"/>
        <v>24</v>
      </c>
      <c r="V127" s="139">
        <f t="shared" si="41"/>
        <v>21</v>
      </c>
      <c r="W127" s="175">
        <v>0</v>
      </c>
      <c r="X127" s="140">
        <f t="shared" ref="X127:AA127" si="42">SUM(X89:X122)</f>
        <v>8</v>
      </c>
      <c r="Y127" s="140">
        <f t="shared" si="42"/>
        <v>12</v>
      </c>
      <c r="Z127" s="140">
        <f t="shared" si="42"/>
        <v>24</v>
      </c>
      <c r="AA127" s="142">
        <f t="shared" si="42"/>
        <v>15</v>
      </c>
      <c r="AB127" s="175">
        <v>0</v>
      </c>
    </row>
    <row r="128" spans="1:28" ht="60" customHeight="1">
      <c r="A128" s="93"/>
      <c r="B128" s="226" t="s">
        <v>67</v>
      </c>
      <c r="C128" s="105"/>
      <c r="D128" s="94"/>
      <c r="E128" s="94"/>
      <c r="F128" s="94"/>
      <c r="G128" s="95"/>
      <c r="H128" s="138"/>
      <c r="I128" s="139"/>
      <c r="J128" s="140"/>
      <c r="K128" s="140"/>
      <c r="L128" s="138"/>
      <c r="M128" s="141"/>
      <c r="N128" s="142"/>
      <c r="O128" s="142"/>
      <c r="P128" s="142"/>
      <c r="Q128" s="142"/>
      <c r="R128" s="142"/>
      <c r="S128" s="143"/>
      <c r="T128" s="142"/>
      <c r="U128" s="142"/>
      <c r="V128" s="144"/>
      <c r="W128" s="142"/>
      <c r="X128" s="142"/>
      <c r="Y128" s="142"/>
      <c r="Z128" s="142"/>
      <c r="AA128" s="142"/>
      <c r="AB128" s="142"/>
    </row>
    <row r="129" spans="1:28" ht="13.2">
      <c r="A129" s="158"/>
      <c r="B129" s="235" t="s">
        <v>51</v>
      </c>
      <c r="C129" s="159" t="s">
        <v>10</v>
      </c>
      <c r="D129" s="160" t="s">
        <v>34</v>
      </c>
      <c r="E129" s="160" t="s">
        <v>35</v>
      </c>
      <c r="F129" s="161" t="s">
        <v>36</v>
      </c>
      <c r="G129" s="3"/>
      <c r="H129" s="138"/>
      <c r="I129" s="139"/>
      <c r="J129" s="140"/>
      <c r="K129" s="140"/>
      <c r="L129" s="138"/>
      <c r="M129" s="141"/>
      <c r="N129" s="179" t="s">
        <v>9</v>
      </c>
      <c r="O129" s="179" t="s">
        <v>8</v>
      </c>
      <c r="P129" s="179" t="s">
        <v>7</v>
      </c>
      <c r="Q129" s="179" t="s">
        <v>6</v>
      </c>
      <c r="R129" s="141" t="s">
        <v>5</v>
      </c>
      <c r="S129" s="179" t="s">
        <v>9</v>
      </c>
      <c r="T129" s="179" t="s">
        <v>8</v>
      </c>
      <c r="U129" s="179" t="s">
        <v>7</v>
      </c>
      <c r="V129" s="141" t="s">
        <v>6</v>
      </c>
      <c r="W129" s="179" t="s">
        <v>5</v>
      </c>
      <c r="X129" s="179" t="s">
        <v>9</v>
      </c>
      <c r="Y129" s="179" t="s">
        <v>8</v>
      </c>
      <c r="Z129" s="179" t="s">
        <v>7</v>
      </c>
      <c r="AA129" s="179" t="s">
        <v>6</v>
      </c>
      <c r="AB129" s="179" t="s">
        <v>5</v>
      </c>
    </row>
    <row r="130" spans="1:28" ht="13.2">
      <c r="A130" s="158">
        <v>1</v>
      </c>
      <c r="B130" s="236" t="s">
        <v>65</v>
      </c>
      <c r="C130" s="162">
        <v>0.5</v>
      </c>
      <c r="D130" s="174">
        <v>5</v>
      </c>
      <c r="E130" s="163">
        <v>1</v>
      </c>
      <c r="F130" s="164">
        <f>MROUND('1RM'!$C$3*C130,5)</f>
        <v>200</v>
      </c>
      <c r="G130" s="157"/>
      <c r="H130" s="138">
        <f t="shared" ref="H130:H133" si="43">D130*E130</f>
        <v>5</v>
      </c>
      <c r="I130" s="139">
        <f t="shared" ref="I130:I133" si="44">F130*H130</f>
        <v>1000</v>
      </c>
      <c r="J130" s="140"/>
      <c r="K130" s="140"/>
      <c r="L130" s="138"/>
      <c r="M130" s="141"/>
      <c r="N130" s="140">
        <f>H130</f>
        <v>5</v>
      </c>
      <c r="O130" s="140">
        <f>H131</f>
        <v>8</v>
      </c>
      <c r="P130" s="140">
        <f>H132</f>
        <v>6</v>
      </c>
      <c r="Q130" s="140">
        <f>H133</f>
        <v>15</v>
      </c>
      <c r="R130" s="142"/>
      <c r="S130" s="143"/>
      <c r="T130" s="142"/>
      <c r="U130" s="142"/>
      <c r="V130" s="144"/>
      <c r="W130" s="142"/>
      <c r="X130" s="142"/>
      <c r="Y130" s="142"/>
      <c r="Z130" s="142"/>
      <c r="AA130" s="142"/>
      <c r="AB130" s="142"/>
    </row>
    <row r="131" spans="1:28" ht="13.2">
      <c r="A131" s="158"/>
      <c r="B131" s="165"/>
      <c r="C131" s="166">
        <v>0.6</v>
      </c>
      <c r="D131" s="167">
        <v>4</v>
      </c>
      <c r="E131" s="168">
        <v>2</v>
      </c>
      <c r="F131" s="169">
        <f>MROUND('1RM'!$C$3*C131,5)</f>
        <v>240</v>
      </c>
      <c r="G131" s="157"/>
      <c r="H131" s="138">
        <f t="shared" si="43"/>
        <v>8</v>
      </c>
      <c r="I131" s="139">
        <f t="shared" si="44"/>
        <v>1920</v>
      </c>
      <c r="J131" s="140"/>
      <c r="K131" s="140"/>
      <c r="L131" s="138"/>
      <c r="M131" s="141"/>
      <c r="N131" s="142"/>
      <c r="O131" s="142"/>
      <c r="P131" s="142"/>
      <c r="Q131" s="142"/>
      <c r="R131" s="142"/>
      <c r="S131" s="143"/>
      <c r="T131" s="142"/>
      <c r="U131" s="142"/>
      <c r="V131" s="144"/>
      <c r="W131" s="142"/>
      <c r="X131" s="142"/>
      <c r="Y131" s="142"/>
      <c r="Z131" s="142"/>
      <c r="AA131" s="142"/>
      <c r="AB131" s="142"/>
    </row>
    <row r="132" spans="1:28" ht="13.2">
      <c r="A132" s="158"/>
      <c r="B132" s="165"/>
      <c r="C132" s="166">
        <v>0.7</v>
      </c>
      <c r="D132" s="167">
        <v>3</v>
      </c>
      <c r="E132" s="168">
        <v>2</v>
      </c>
      <c r="F132" s="169">
        <f>MROUND('1RM'!$C$3*C132,5)</f>
        <v>280</v>
      </c>
      <c r="G132" s="157"/>
      <c r="H132" s="138">
        <f t="shared" si="43"/>
        <v>6</v>
      </c>
      <c r="I132" s="139">
        <f t="shared" si="44"/>
        <v>1680</v>
      </c>
      <c r="J132" s="140"/>
      <c r="K132" s="140"/>
      <c r="L132" s="138"/>
      <c r="M132" s="141"/>
      <c r="N132" s="142"/>
      <c r="O132" s="142"/>
      <c r="P132" s="142"/>
      <c r="Q132" s="142"/>
      <c r="R132" s="142"/>
      <c r="S132" s="143"/>
      <c r="T132" s="142"/>
      <c r="U132" s="142"/>
      <c r="V132" s="144"/>
      <c r="W132" s="142"/>
      <c r="X132" s="142"/>
      <c r="Y132" s="142"/>
      <c r="Z132" s="142"/>
      <c r="AA132" s="142"/>
      <c r="AB132" s="142"/>
    </row>
    <row r="133" spans="1:28" ht="13.2">
      <c r="A133" s="158"/>
      <c r="B133" s="170"/>
      <c r="C133" s="171">
        <v>0.8</v>
      </c>
      <c r="D133" s="178">
        <v>3</v>
      </c>
      <c r="E133" s="172">
        <v>5</v>
      </c>
      <c r="F133" s="173">
        <f>MROUND('1RM'!$C$3*C133,5)</f>
        <v>320</v>
      </c>
      <c r="G133" s="157"/>
      <c r="H133" s="138">
        <f t="shared" si="43"/>
        <v>15</v>
      </c>
      <c r="I133" s="139">
        <f t="shared" si="44"/>
        <v>4800</v>
      </c>
      <c r="J133" s="140"/>
      <c r="K133" s="140"/>
      <c r="L133" s="138"/>
      <c r="M133" s="141"/>
      <c r="N133" s="142"/>
      <c r="O133" s="142"/>
      <c r="P133" s="142"/>
      <c r="Q133" s="142"/>
      <c r="R133" s="142"/>
      <c r="S133" s="143"/>
      <c r="T133" s="142"/>
      <c r="U133" s="142"/>
      <c r="V133" s="144"/>
      <c r="W133" s="142"/>
      <c r="X133" s="142"/>
      <c r="Y133" s="142"/>
      <c r="Z133" s="142"/>
      <c r="AA133" s="142"/>
      <c r="AB133" s="142"/>
    </row>
    <row r="134" spans="1:28" ht="13.2">
      <c r="A134" s="158">
        <v>2</v>
      </c>
      <c r="B134" s="236" t="s">
        <v>47</v>
      </c>
      <c r="C134" s="162">
        <v>0.5</v>
      </c>
      <c r="D134" s="174">
        <v>5</v>
      </c>
      <c r="E134" s="163">
        <v>1</v>
      </c>
      <c r="F134" s="164">
        <f>MROUND('1RM'!$C$4*C134,5)</f>
        <v>135</v>
      </c>
      <c r="G134" s="157"/>
      <c r="H134" s="138"/>
      <c r="I134" s="139"/>
      <c r="J134" s="140">
        <f t="shared" ref="J134:J139" si="45">D134*E134</f>
        <v>5</v>
      </c>
      <c r="K134" s="140">
        <f t="shared" ref="K134:K139" si="46">F134*J134</f>
        <v>675</v>
      </c>
      <c r="L134" s="138"/>
      <c r="M134" s="141"/>
      <c r="N134" s="142"/>
      <c r="O134" s="142"/>
      <c r="P134" s="142"/>
      <c r="Q134" s="142"/>
      <c r="R134" s="142"/>
      <c r="S134" s="138">
        <f>J134</f>
        <v>5</v>
      </c>
      <c r="T134" s="140">
        <f>J135</f>
        <v>4</v>
      </c>
      <c r="U134" s="140">
        <f>J136</f>
        <v>3</v>
      </c>
      <c r="V134" s="139">
        <f>J139+J138+J137</f>
        <v>18</v>
      </c>
      <c r="W134" s="142"/>
      <c r="X134" s="142"/>
      <c r="Y134" s="142"/>
      <c r="Z134" s="142"/>
      <c r="AA134" s="142"/>
      <c r="AB134" s="142"/>
    </row>
    <row r="135" spans="1:28" ht="13.2">
      <c r="A135" s="158"/>
      <c r="B135" s="165"/>
      <c r="C135" s="166">
        <v>0.6</v>
      </c>
      <c r="D135" s="167">
        <v>4</v>
      </c>
      <c r="E135" s="168">
        <v>1</v>
      </c>
      <c r="F135" s="169">
        <f>MROUND('1RM'!$C$4*C135,5)</f>
        <v>160</v>
      </c>
      <c r="G135" s="157"/>
      <c r="H135" s="138"/>
      <c r="I135" s="139"/>
      <c r="J135" s="140">
        <f t="shared" si="45"/>
        <v>4</v>
      </c>
      <c r="K135" s="140">
        <f t="shared" si="46"/>
        <v>640</v>
      </c>
      <c r="L135" s="138"/>
      <c r="M135" s="141"/>
      <c r="N135" s="142"/>
      <c r="O135" s="142"/>
      <c r="P135" s="142"/>
      <c r="Q135" s="142"/>
      <c r="R135" s="142"/>
      <c r="S135" s="143"/>
      <c r="T135" s="142"/>
      <c r="U135" s="142"/>
      <c r="V135" s="144"/>
      <c r="W135" s="142"/>
      <c r="X135" s="142"/>
      <c r="Y135" s="142"/>
      <c r="Z135" s="142"/>
      <c r="AA135" s="142"/>
      <c r="AB135" s="142"/>
    </row>
    <row r="136" spans="1:28" ht="13.2">
      <c r="A136" s="158"/>
      <c r="B136" s="165"/>
      <c r="C136" s="166">
        <v>0.7</v>
      </c>
      <c r="D136" s="167">
        <v>3</v>
      </c>
      <c r="E136" s="168">
        <v>1</v>
      </c>
      <c r="F136" s="169">
        <f>MROUND('1RM'!$C$4*C136,5)</f>
        <v>185</v>
      </c>
      <c r="G136" s="157"/>
      <c r="H136" s="138"/>
      <c r="I136" s="139"/>
      <c r="J136" s="140">
        <f t="shared" si="45"/>
        <v>3</v>
      </c>
      <c r="K136" s="140">
        <f t="shared" si="46"/>
        <v>555</v>
      </c>
      <c r="L136" s="138"/>
      <c r="M136" s="141"/>
      <c r="N136" s="142"/>
      <c r="O136" s="142"/>
      <c r="P136" s="142"/>
      <c r="Q136" s="142"/>
      <c r="R136" s="142"/>
      <c r="S136" s="143"/>
      <c r="T136" s="142"/>
      <c r="U136" s="142"/>
      <c r="V136" s="144"/>
      <c r="W136" s="142"/>
      <c r="X136" s="142"/>
      <c r="Y136" s="142"/>
      <c r="Z136" s="142"/>
      <c r="AA136" s="142"/>
      <c r="AB136" s="142"/>
    </row>
    <row r="137" spans="1:28" ht="13.2">
      <c r="A137" s="158"/>
      <c r="B137" s="165"/>
      <c r="C137" s="166">
        <v>0.8</v>
      </c>
      <c r="D137" s="167">
        <v>3</v>
      </c>
      <c r="E137" s="168">
        <v>2</v>
      </c>
      <c r="F137" s="169">
        <f>MROUND('1RM'!$C$4*C137,5)</f>
        <v>210</v>
      </c>
      <c r="G137" s="157"/>
      <c r="H137" s="138"/>
      <c r="I137" s="139"/>
      <c r="J137" s="140">
        <f t="shared" si="45"/>
        <v>6</v>
      </c>
      <c r="K137" s="140">
        <f t="shared" si="46"/>
        <v>1260</v>
      </c>
      <c r="L137" s="138"/>
      <c r="M137" s="141"/>
      <c r="N137" s="142"/>
      <c r="O137" s="142"/>
      <c r="P137" s="142"/>
      <c r="Q137" s="142"/>
      <c r="R137" s="142"/>
      <c r="S137" s="143"/>
      <c r="T137" s="142"/>
      <c r="U137" s="142"/>
      <c r="V137" s="144"/>
      <c r="W137" s="142"/>
      <c r="X137" s="142"/>
      <c r="Y137" s="142"/>
      <c r="Z137" s="142"/>
      <c r="AA137" s="142"/>
      <c r="AB137" s="142"/>
    </row>
    <row r="138" spans="1:28" ht="13.2">
      <c r="A138" s="158"/>
      <c r="B138" s="165"/>
      <c r="C138" s="166">
        <v>0.85</v>
      </c>
      <c r="D138" s="167">
        <v>2</v>
      </c>
      <c r="E138" s="168">
        <v>3</v>
      </c>
      <c r="F138" s="169">
        <f>MROUND('1RM'!$C$4*C138,5)</f>
        <v>225</v>
      </c>
      <c r="G138" s="157"/>
      <c r="H138" s="138"/>
      <c r="I138" s="139"/>
      <c r="J138" s="140">
        <f t="shared" si="45"/>
        <v>6</v>
      </c>
      <c r="K138" s="140">
        <f t="shared" si="46"/>
        <v>1350</v>
      </c>
      <c r="L138" s="138"/>
      <c r="M138" s="141"/>
      <c r="N138" s="142"/>
      <c r="O138" s="142"/>
      <c r="P138" s="142"/>
      <c r="Q138" s="142"/>
      <c r="R138" s="142"/>
      <c r="S138" s="143"/>
      <c r="T138" s="142"/>
      <c r="U138" s="142"/>
      <c r="V138" s="144"/>
      <c r="W138" s="142"/>
      <c r="X138" s="142"/>
      <c r="Y138" s="142"/>
      <c r="Z138" s="142"/>
      <c r="AA138" s="142"/>
      <c r="AB138" s="142"/>
    </row>
    <row r="139" spans="1:28" ht="13.2">
      <c r="A139" s="158"/>
      <c r="B139" s="170"/>
      <c r="C139" s="171">
        <v>0.8</v>
      </c>
      <c r="D139" s="178">
        <v>3</v>
      </c>
      <c r="E139" s="172">
        <v>2</v>
      </c>
      <c r="F139" s="173">
        <f>MROUND('1RM'!$C$4*C139,5)</f>
        <v>210</v>
      </c>
      <c r="G139" s="157"/>
      <c r="H139" s="138"/>
      <c r="I139" s="139"/>
      <c r="J139" s="140">
        <f t="shared" si="45"/>
        <v>6</v>
      </c>
      <c r="K139" s="140">
        <f t="shared" si="46"/>
        <v>1260</v>
      </c>
      <c r="L139" s="138"/>
      <c r="M139" s="141"/>
      <c r="N139" s="142"/>
      <c r="O139" s="142"/>
      <c r="P139" s="142"/>
      <c r="Q139" s="142"/>
      <c r="R139" s="142"/>
      <c r="S139" s="143"/>
      <c r="T139" s="142"/>
      <c r="U139" s="142"/>
      <c r="V139" s="144"/>
      <c r="W139" s="142"/>
      <c r="X139" s="142"/>
      <c r="Y139" s="142"/>
      <c r="Z139" s="142"/>
      <c r="AA139" s="142"/>
      <c r="AB139" s="142"/>
    </row>
    <row r="140" spans="1:28" ht="13.2">
      <c r="A140" s="158">
        <v>3</v>
      </c>
      <c r="B140" s="236" t="s">
        <v>65</v>
      </c>
      <c r="C140" s="162">
        <v>0.5</v>
      </c>
      <c r="D140" s="174">
        <v>6</v>
      </c>
      <c r="E140" s="163">
        <v>1</v>
      </c>
      <c r="F140" s="164">
        <f>MROUND('1RM'!$C$3*C140,5)</f>
        <v>200</v>
      </c>
      <c r="G140" s="157"/>
      <c r="H140" s="138">
        <f t="shared" ref="H140:H142" si="47">D140*E140</f>
        <v>6</v>
      </c>
      <c r="I140" s="139">
        <f t="shared" ref="I140:I142" si="48">F140*H140</f>
        <v>1200</v>
      </c>
      <c r="J140" s="140"/>
      <c r="K140" s="140"/>
      <c r="L140" s="138"/>
      <c r="M140" s="141"/>
      <c r="N140" s="140">
        <f>H140</f>
        <v>6</v>
      </c>
      <c r="O140" s="140">
        <f>H141</f>
        <v>6</v>
      </c>
      <c r="P140" s="140">
        <f>H142</f>
        <v>24</v>
      </c>
      <c r="Q140" s="142"/>
      <c r="R140" s="142"/>
      <c r="S140" s="143"/>
      <c r="T140" s="142"/>
      <c r="U140" s="142"/>
      <c r="V140" s="144"/>
      <c r="W140" s="142"/>
      <c r="X140" s="142"/>
      <c r="Y140" s="142"/>
      <c r="Z140" s="142"/>
      <c r="AA140" s="142"/>
      <c r="AB140" s="142"/>
    </row>
    <row r="141" spans="1:28" ht="13.2">
      <c r="A141" s="158"/>
      <c r="B141" s="165"/>
      <c r="C141" s="166">
        <v>0.6</v>
      </c>
      <c r="D141" s="167">
        <v>6</v>
      </c>
      <c r="E141" s="168">
        <v>1</v>
      </c>
      <c r="F141" s="169">
        <f>MROUND('1RM'!$C$3*C141,5)</f>
        <v>240</v>
      </c>
      <c r="G141" s="157"/>
      <c r="H141" s="138">
        <f t="shared" si="47"/>
        <v>6</v>
      </c>
      <c r="I141" s="139">
        <f t="shared" si="48"/>
        <v>1440</v>
      </c>
      <c r="J141" s="140"/>
      <c r="K141" s="140"/>
      <c r="L141" s="138"/>
      <c r="M141" s="141"/>
      <c r="N141" s="142"/>
      <c r="O141" s="142"/>
      <c r="P141" s="142"/>
      <c r="Q141" s="142"/>
      <c r="R141" s="142"/>
      <c r="S141" s="143"/>
      <c r="T141" s="142"/>
      <c r="U141" s="142"/>
      <c r="V141" s="144"/>
      <c r="W141" s="142"/>
      <c r="X141" s="142"/>
      <c r="Y141" s="142"/>
      <c r="Z141" s="142"/>
      <c r="AA141" s="142"/>
      <c r="AB141" s="142"/>
    </row>
    <row r="142" spans="1:28" ht="13.2">
      <c r="A142" s="158"/>
      <c r="B142" s="170"/>
      <c r="C142" s="171">
        <v>0.65</v>
      </c>
      <c r="D142" s="178">
        <v>6</v>
      </c>
      <c r="E142" s="172">
        <v>4</v>
      </c>
      <c r="F142" s="173">
        <f>MROUND('1RM'!$C$3*C142,5)</f>
        <v>260</v>
      </c>
      <c r="G142" s="157"/>
      <c r="H142" s="138">
        <f t="shared" si="47"/>
        <v>24</v>
      </c>
      <c r="I142" s="139">
        <f t="shared" si="48"/>
        <v>6240</v>
      </c>
      <c r="J142" s="140"/>
      <c r="K142" s="140"/>
      <c r="L142" s="138"/>
      <c r="M142" s="141"/>
      <c r="N142" s="142"/>
      <c r="O142" s="142"/>
      <c r="P142" s="142"/>
      <c r="Q142" s="142"/>
      <c r="R142" s="142"/>
      <c r="S142" s="143"/>
      <c r="T142" s="142"/>
      <c r="U142" s="142"/>
      <c r="V142" s="144"/>
      <c r="W142" s="142"/>
      <c r="X142" s="142"/>
      <c r="Y142" s="142"/>
      <c r="Z142" s="142"/>
      <c r="AA142" s="142"/>
      <c r="AB142" s="142"/>
    </row>
    <row r="143" spans="1:28" ht="13.2">
      <c r="A143" s="158">
        <v>4</v>
      </c>
      <c r="B143" s="237" t="s">
        <v>61</v>
      </c>
      <c r="C143" s="166"/>
      <c r="D143" s="167">
        <v>10</v>
      </c>
      <c r="E143" s="168">
        <v>5</v>
      </c>
      <c r="F143" s="169"/>
      <c r="G143" s="157"/>
      <c r="H143" s="138"/>
      <c r="I143" s="139"/>
      <c r="J143" s="140"/>
      <c r="K143" s="140"/>
      <c r="L143" s="138"/>
      <c r="M143" s="141"/>
      <c r="N143" s="142"/>
      <c r="O143" s="142"/>
      <c r="P143" s="142"/>
      <c r="Q143" s="142"/>
      <c r="R143" s="142"/>
      <c r="S143" s="143"/>
      <c r="T143" s="142"/>
      <c r="U143" s="142"/>
      <c r="V143" s="144"/>
      <c r="W143" s="142"/>
      <c r="X143" s="142"/>
      <c r="Y143" s="142"/>
      <c r="Z143" s="142"/>
      <c r="AA143" s="142"/>
      <c r="AB143" s="142"/>
    </row>
    <row r="144" spans="1:28" ht="13.2">
      <c r="A144" s="158">
        <v>5</v>
      </c>
      <c r="B144" s="238" t="s">
        <v>53</v>
      </c>
      <c r="C144" s="171"/>
      <c r="D144" s="178">
        <v>5</v>
      </c>
      <c r="E144" s="172">
        <v>5</v>
      </c>
      <c r="F144" s="173"/>
      <c r="G144" s="157"/>
      <c r="H144" s="138"/>
      <c r="I144" s="139"/>
      <c r="J144" s="140"/>
      <c r="K144" s="140"/>
      <c r="L144" s="138"/>
      <c r="M144" s="141"/>
      <c r="N144" s="142"/>
      <c r="O144" s="142"/>
      <c r="P144" s="142"/>
      <c r="Q144" s="142"/>
      <c r="R144" s="142"/>
      <c r="S144" s="143"/>
      <c r="T144" s="142"/>
      <c r="U144" s="142"/>
      <c r="V144" s="144"/>
      <c r="W144" s="142"/>
      <c r="X144" s="142"/>
      <c r="Y144" s="142"/>
      <c r="Z144" s="142"/>
      <c r="AA144" s="142"/>
      <c r="AB144" s="142"/>
    </row>
    <row r="145" spans="1:28" ht="13.2">
      <c r="A145" s="158"/>
      <c r="B145" s="176"/>
      <c r="C145" s="177"/>
      <c r="D145" s="157"/>
      <c r="E145" s="157"/>
      <c r="F145" s="157"/>
      <c r="G145" s="157"/>
      <c r="H145" s="138"/>
      <c r="I145" s="139"/>
      <c r="J145" s="140"/>
      <c r="K145" s="140"/>
      <c r="L145" s="138"/>
      <c r="M145" s="141"/>
      <c r="N145" s="142"/>
      <c r="O145" s="142"/>
      <c r="P145" s="142"/>
      <c r="Q145" s="142"/>
      <c r="R145" s="142"/>
      <c r="S145" s="143"/>
      <c r="T145" s="142"/>
      <c r="U145" s="142"/>
      <c r="V145" s="144"/>
      <c r="W145" s="142"/>
      <c r="X145" s="142"/>
      <c r="Y145" s="142"/>
      <c r="Z145" s="142"/>
      <c r="AA145" s="142"/>
      <c r="AB145" s="142"/>
    </row>
    <row r="146" spans="1:28" ht="13.2">
      <c r="A146" s="158"/>
      <c r="B146" s="176"/>
      <c r="C146" s="177"/>
      <c r="D146" s="157"/>
      <c r="E146" s="157"/>
      <c r="F146" s="157"/>
      <c r="G146" s="157"/>
      <c r="H146" s="138"/>
      <c r="I146" s="139"/>
      <c r="J146" s="140"/>
      <c r="K146" s="140"/>
      <c r="L146" s="138"/>
      <c r="M146" s="141"/>
      <c r="N146" s="142"/>
      <c r="O146" s="142"/>
      <c r="P146" s="142"/>
      <c r="Q146" s="142"/>
      <c r="R146" s="142"/>
      <c r="S146" s="143"/>
      <c r="T146" s="142"/>
      <c r="U146" s="142"/>
      <c r="V146" s="144"/>
      <c r="W146" s="142"/>
      <c r="X146" s="142"/>
      <c r="Y146" s="142"/>
      <c r="Z146" s="142"/>
      <c r="AA146" s="142"/>
      <c r="AB146" s="142"/>
    </row>
    <row r="147" spans="1:28" ht="13.2">
      <c r="A147" s="158"/>
      <c r="B147" s="235" t="s">
        <v>54</v>
      </c>
      <c r="C147" s="159" t="s">
        <v>10</v>
      </c>
      <c r="D147" s="160" t="s">
        <v>34</v>
      </c>
      <c r="E147" s="160" t="s">
        <v>35</v>
      </c>
      <c r="F147" s="161" t="s">
        <v>36</v>
      </c>
      <c r="G147" s="3"/>
      <c r="H147" s="138"/>
      <c r="I147" s="139"/>
      <c r="J147" s="140"/>
      <c r="K147" s="140"/>
      <c r="L147" s="138"/>
      <c r="M147" s="141"/>
      <c r="N147" s="142"/>
      <c r="O147" s="142"/>
      <c r="P147" s="142"/>
      <c r="Q147" s="142"/>
      <c r="R147" s="142"/>
      <c r="S147" s="143"/>
      <c r="T147" s="142"/>
      <c r="U147" s="142"/>
      <c r="V147" s="144"/>
      <c r="W147" s="142"/>
      <c r="X147" s="142"/>
      <c r="Y147" s="142"/>
      <c r="Z147" s="142"/>
      <c r="AA147" s="142"/>
      <c r="AB147" s="142"/>
    </row>
    <row r="148" spans="1:28" ht="13.2">
      <c r="A148" s="158">
        <v>1</v>
      </c>
      <c r="B148" s="236" t="s">
        <v>48</v>
      </c>
      <c r="C148" s="162">
        <v>0.5</v>
      </c>
      <c r="D148" s="174">
        <v>4</v>
      </c>
      <c r="E148" s="163">
        <v>1</v>
      </c>
      <c r="F148" s="164">
        <f>MROUND('1RM'!$C$5*C148,5)</f>
        <v>235</v>
      </c>
      <c r="G148" s="157"/>
      <c r="H148" s="138"/>
      <c r="I148" s="139"/>
      <c r="J148" s="140"/>
      <c r="K148" s="140"/>
      <c r="L148" s="138">
        <f t="shared" ref="L148:L152" si="49">D148*E148</f>
        <v>4</v>
      </c>
      <c r="M148" s="141">
        <f t="shared" ref="M148:M152" si="50">F148*L148</f>
        <v>940</v>
      </c>
      <c r="N148" s="142"/>
      <c r="O148" s="142"/>
      <c r="P148" s="142"/>
      <c r="Q148" s="142"/>
      <c r="R148" s="142"/>
      <c r="S148" s="143"/>
      <c r="T148" s="142"/>
      <c r="U148" s="142"/>
      <c r="V148" s="144"/>
      <c r="W148" s="142"/>
      <c r="X148" s="140">
        <f>L148</f>
        <v>4</v>
      </c>
      <c r="Y148" s="140">
        <f>L149</f>
        <v>4</v>
      </c>
      <c r="Z148" s="140">
        <f>L150</f>
        <v>6</v>
      </c>
      <c r="AA148" s="140">
        <f>L151+L152</f>
        <v>15</v>
      </c>
      <c r="AB148" s="142"/>
    </row>
    <row r="149" spans="1:28" ht="13.2">
      <c r="A149" s="158"/>
      <c r="B149" s="165"/>
      <c r="C149" s="166">
        <v>0.6</v>
      </c>
      <c r="D149" s="167">
        <v>4</v>
      </c>
      <c r="E149" s="168">
        <v>1</v>
      </c>
      <c r="F149" s="169">
        <f>MROUND('1RM'!$C$5*C149,5)</f>
        <v>280</v>
      </c>
      <c r="G149" s="157"/>
      <c r="H149" s="138"/>
      <c r="I149" s="139"/>
      <c r="J149" s="140"/>
      <c r="K149" s="140"/>
      <c r="L149" s="138">
        <f t="shared" si="49"/>
        <v>4</v>
      </c>
      <c r="M149" s="141">
        <f t="shared" si="50"/>
        <v>1120</v>
      </c>
      <c r="N149" s="142"/>
      <c r="O149" s="142"/>
      <c r="P149" s="142"/>
      <c r="Q149" s="142"/>
      <c r="R149" s="142"/>
      <c r="S149" s="143"/>
      <c r="T149" s="142"/>
      <c r="U149" s="142"/>
      <c r="V149" s="144"/>
      <c r="W149" s="142"/>
      <c r="X149" s="142"/>
      <c r="Y149" s="142"/>
      <c r="Z149" s="142"/>
      <c r="AA149" s="142"/>
      <c r="AB149" s="142"/>
    </row>
    <row r="150" spans="1:28" ht="13.2">
      <c r="A150" s="158"/>
      <c r="B150" s="165"/>
      <c r="C150" s="166">
        <v>0.7</v>
      </c>
      <c r="D150" s="167">
        <v>3</v>
      </c>
      <c r="E150" s="168">
        <v>2</v>
      </c>
      <c r="F150" s="169">
        <f>MROUND('1RM'!$C$5*C150,5)</f>
        <v>330</v>
      </c>
      <c r="G150" s="157"/>
      <c r="H150" s="138"/>
      <c r="I150" s="139"/>
      <c r="J150" s="140"/>
      <c r="K150" s="140"/>
      <c r="L150" s="138">
        <f t="shared" si="49"/>
        <v>6</v>
      </c>
      <c r="M150" s="141">
        <f t="shared" si="50"/>
        <v>1980</v>
      </c>
      <c r="N150" s="142"/>
      <c r="O150" s="142"/>
      <c r="P150" s="142"/>
      <c r="Q150" s="142"/>
      <c r="R150" s="142"/>
      <c r="S150" s="143"/>
      <c r="T150" s="142"/>
      <c r="U150" s="142"/>
      <c r="V150" s="144"/>
      <c r="W150" s="142"/>
      <c r="X150" s="142"/>
      <c r="Y150" s="142"/>
      <c r="Z150" s="142"/>
      <c r="AA150" s="142"/>
      <c r="AB150" s="142"/>
    </row>
    <row r="151" spans="1:28" ht="13.2">
      <c r="A151" s="158"/>
      <c r="B151" s="165"/>
      <c r="C151" s="166">
        <v>0.8</v>
      </c>
      <c r="D151" s="167">
        <v>3</v>
      </c>
      <c r="E151" s="168">
        <v>3</v>
      </c>
      <c r="F151" s="169">
        <f>MROUND('1RM'!$C$5*C151,5)</f>
        <v>375</v>
      </c>
      <c r="G151" s="157"/>
      <c r="H151" s="138"/>
      <c r="I151" s="139"/>
      <c r="J151" s="140"/>
      <c r="K151" s="140"/>
      <c r="L151" s="138">
        <f t="shared" si="49"/>
        <v>9</v>
      </c>
      <c r="M151" s="141">
        <f t="shared" si="50"/>
        <v>3375</v>
      </c>
      <c r="N151" s="142"/>
      <c r="O151" s="142"/>
      <c r="P151" s="142"/>
      <c r="Q151" s="142"/>
      <c r="R151" s="142"/>
      <c r="S151" s="143"/>
      <c r="T151" s="142"/>
      <c r="U151" s="142"/>
      <c r="V151" s="144"/>
      <c r="W151" s="142"/>
      <c r="X151" s="142"/>
      <c r="Y151" s="142"/>
      <c r="Z151" s="142"/>
      <c r="AA151" s="142"/>
      <c r="AB151" s="142"/>
    </row>
    <row r="152" spans="1:28" ht="13.2">
      <c r="A152" s="158"/>
      <c r="B152" s="170"/>
      <c r="C152" s="171">
        <v>0.85</v>
      </c>
      <c r="D152" s="178">
        <v>2</v>
      </c>
      <c r="E152" s="172">
        <v>3</v>
      </c>
      <c r="F152" s="173">
        <f>MROUND('1RM'!$C$5*C152,5)</f>
        <v>400</v>
      </c>
      <c r="G152" s="157"/>
      <c r="H152" s="138"/>
      <c r="I152" s="139"/>
      <c r="J152" s="140"/>
      <c r="K152" s="140"/>
      <c r="L152" s="138">
        <f t="shared" si="49"/>
        <v>6</v>
      </c>
      <c r="M152" s="141">
        <f t="shared" si="50"/>
        <v>2400</v>
      </c>
      <c r="N152" s="142"/>
      <c r="O152" s="142"/>
      <c r="P152" s="142"/>
      <c r="Q152" s="142"/>
      <c r="R152" s="142"/>
      <c r="S152" s="143"/>
      <c r="T152" s="142"/>
      <c r="U152" s="142"/>
      <c r="V152" s="144"/>
      <c r="W152" s="142"/>
      <c r="X152" s="142"/>
      <c r="Y152" s="142"/>
      <c r="Z152" s="142"/>
      <c r="AA152" s="142"/>
      <c r="AB152" s="142"/>
    </row>
    <row r="153" spans="1:28" ht="13.2">
      <c r="A153" s="158">
        <v>2</v>
      </c>
      <c r="B153" s="236" t="s">
        <v>47</v>
      </c>
      <c r="C153" s="162">
        <v>0.5</v>
      </c>
      <c r="D153" s="174">
        <v>5</v>
      </c>
      <c r="E153" s="163">
        <v>1</v>
      </c>
      <c r="F153" s="164">
        <f>MROUND('1RM'!$C$4*C153,5)</f>
        <v>135</v>
      </c>
      <c r="G153" s="157"/>
      <c r="H153" s="138"/>
      <c r="I153" s="139"/>
      <c r="J153" s="140">
        <f t="shared" ref="J153:J156" si="51">D153*E153</f>
        <v>5</v>
      </c>
      <c r="K153" s="140">
        <f t="shared" ref="K153:K156" si="52">F153*J153</f>
        <v>675</v>
      </c>
      <c r="L153" s="138"/>
      <c r="M153" s="141"/>
      <c r="N153" s="142"/>
      <c r="O153" s="142"/>
      <c r="P153" s="142"/>
      <c r="Q153" s="142"/>
      <c r="R153" s="142"/>
      <c r="S153" s="138">
        <f>J153</f>
        <v>5</v>
      </c>
      <c r="T153" s="140">
        <f>J154</f>
        <v>4</v>
      </c>
      <c r="U153" s="140">
        <f>J155</f>
        <v>3</v>
      </c>
      <c r="V153" s="139">
        <f>J156</f>
        <v>10</v>
      </c>
      <c r="W153" s="142"/>
      <c r="X153" s="142"/>
      <c r="Y153" s="142"/>
      <c r="Z153" s="142"/>
      <c r="AA153" s="142"/>
      <c r="AB153" s="142"/>
    </row>
    <row r="154" spans="1:28" ht="13.2">
      <c r="A154" s="158"/>
      <c r="B154" s="165"/>
      <c r="C154" s="166">
        <v>0.6</v>
      </c>
      <c r="D154" s="167">
        <v>4</v>
      </c>
      <c r="E154" s="168">
        <v>1</v>
      </c>
      <c r="F154" s="169">
        <f>MROUND('1RM'!$C$4*C154,5)</f>
        <v>160</v>
      </c>
      <c r="G154" s="157"/>
      <c r="H154" s="138"/>
      <c r="I154" s="139"/>
      <c r="J154" s="140">
        <f t="shared" si="51"/>
        <v>4</v>
      </c>
      <c r="K154" s="140">
        <f t="shared" si="52"/>
        <v>640</v>
      </c>
      <c r="L154" s="138"/>
      <c r="M154" s="141"/>
      <c r="N154" s="142"/>
      <c r="O154" s="142"/>
      <c r="P154" s="142"/>
      <c r="Q154" s="142"/>
      <c r="R154" s="142"/>
      <c r="S154" s="143"/>
      <c r="T154" s="142"/>
      <c r="U154" s="142"/>
      <c r="V154" s="144"/>
      <c r="W154" s="142"/>
      <c r="X154" s="142"/>
      <c r="Y154" s="142"/>
      <c r="Z154" s="142"/>
      <c r="AA154" s="142"/>
      <c r="AB154" s="142"/>
    </row>
    <row r="155" spans="1:28" ht="13.2">
      <c r="A155" s="158"/>
      <c r="B155" s="165"/>
      <c r="C155" s="166">
        <v>0.7</v>
      </c>
      <c r="D155" s="167">
        <v>3</v>
      </c>
      <c r="E155" s="168">
        <v>1</v>
      </c>
      <c r="F155" s="169">
        <f>MROUND('1RM'!$C$4*C155,5)</f>
        <v>185</v>
      </c>
      <c r="G155" s="157"/>
      <c r="H155" s="138"/>
      <c r="I155" s="139"/>
      <c r="J155" s="140">
        <f t="shared" si="51"/>
        <v>3</v>
      </c>
      <c r="K155" s="140">
        <f t="shared" si="52"/>
        <v>555</v>
      </c>
      <c r="L155" s="138"/>
      <c r="M155" s="141"/>
      <c r="N155" s="142"/>
      <c r="O155" s="142"/>
      <c r="P155" s="142"/>
      <c r="Q155" s="142"/>
      <c r="R155" s="142"/>
      <c r="S155" s="143"/>
      <c r="T155" s="142"/>
      <c r="U155" s="142"/>
      <c r="V155" s="144"/>
      <c r="W155" s="142"/>
      <c r="X155" s="142"/>
      <c r="Y155" s="142"/>
      <c r="Z155" s="142"/>
      <c r="AA155" s="142"/>
      <c r="AB155" s="142"/>
    </row>
    <row r="156" spans="1:28" ht="13.2">
      <c r="A156" s="158"/>
      <c r="B156" s="170"/>
      <c r="C156" s="171">
        <v>0.8</v>
      </c>
      <c r="D156" s="178">
        <v>2</v>
      </c>
      <c r="E156" s="172">
        <v>5</v>
      </c>
      <c r="F156" s="173">
        <f>MROUND('1RM'!$C$4*C156,5)</f>
        <v>210</v>
      </c>
      <c r="G156" s="157"/>
      <c r="H156" s="138"/>
      <c r="I156" s="139"/>
      <c r="J156" s="140">
        <f t="shared" si="51"/>
        <v>10</v>
      </c>
      <c r="K156" s="140">
        <f t="shared" si="52"/>
        <v>2100</v>
      </c>
      <c r="L156" s="138"/>
      <c r="M156" s="141"/>
      <c r="N156" s="142"/>
      <c r="O156" s="142"/>
      <c r="P156" s="142"/>
      <c r="Q156" s="142"/>
      <c r="R156" s="142"/>
      <c r="S156" s="143"/>
      <c r="T156" s="142"/>
      <c r="U156" s="142"/>
      <c r="V156" s="144"/>
      <c r="W156" s="142"/>
      <c r="X156" s="142"/>
      <c r="Y156" s="142"/>
      <c r="Z156" s="142"/>
      <c r="AA156" s="142"/>
      <c r="AB156" s="142"/>
    </row>
    <row r="157" spans="1:28" ht="13.2">
      <c r="A157" s="158">
        <v>3</v>
      </c>
      <c r="B157" s="237" t="s">
        <v>61</v>
      </c>
      <c r="C157" s="166"/>
      <c r="D157" s="168">
        <v>10</v>
      </c>
      <c r="E157" s="168">
        <v>5</v>
      </c>
      <c r="F157" s="169"/>
      <c r="G157" s="157"/>
      <c r="H157" s="138"/>
      <c r="I157" s="139"/>
      <c r="J157" s="140"/>
      <c r="K157" s="140"/>
      <c r="L157" s="138"/>
      <c r="M157" s="141"/>
      <c r="N157" s="142"/>
      <c r="O157" s="142"/>
      <c r="P157" s="142"/>
      <c r="Q157" s="142"/>
      <c r="R157" s="142"/>
      <c r="S157" s="143"/>
      <c r="T157" s="142"/>
      <c r="U157" s="142"/>
      <c r="V157" s="144"/>
      <c r="W157" s="142"/>
      <c r="X157" s="142"/>
      <c r="Y157" s="142"/>
      <c r="Z157" s="142"/>
      <c r="AA157" s="142"/>
      <c r="AB157" s="142"/>
    </row>
    <row r="158" spans="1:28" ht="13.2">
      <c r="A158" s="158">
        <v>4</v>
      </c>
      <c r="B158" s="236" t="s">
        <v>74</v>
      </c>
      <c r="C158" s="162">
        <v>0.65</v>
      </c>
      <c r="D158" s="174">
        <v>5</v>
      </c>
      <c r="E158" s="163">
        <v>1</v>
      </c>
      <c r="F158" s="164">
        <f>MROUND('1RM'!$C$5*C158,5)</f>
        <v>305</v>
      </c>
      <c r="G158" s="157"/>
      <c r="H158" s="138"/>
      <c r="I158" s="139"/>
      <c r="J158" s="140"/>
      <c r="K158" s="140"/>
      <c r="L158" s="138">
        <f t="shared" ref="L158:L160" si="53">D158*E158</f>
        <v>5</v>
      </c>
      <c r="M158" s="141">
        <f t="shared" ref="M158:M160" si="54">F158*L158</f>
        <v>1525</v>
      </c>
      <c r="N158" s="142"/>
      <c r="O158" s="142"/>
      <c r="P158" s="142"/>
      <c r="Q158" s="142"/>
      <c r="R158" s="142"/>
      <c r="S158" s="143"/>
      <c r="T158" s="142"/>
      <c r="U158" s="142"/>
      <c r="V158" s="144"/>
      <c r="W158" s="142"/>
      <c r="X158" s="142"/>
      <c r="Y158" s="140">
        <f>L158</f>
        <v>5</v>
      </c>
      <c r="Z158" s="140">
        <f>L159</f>
        <v>10</v>
      </c>
      <c r="AA158" s="140">
        <f>L160</f>
        <v>16</v>
      </c>
      <c r="AB158" s="142"/>
    </row>
    <row r="159" spans="1:28" ht="13.2">
      <c r="A159" s="158"/>
      <c r="B159" s="165"/>
      <c r="C159" s="166">
        <v>0.75</v>
      </c>
      <c r="D159" s="167">
        <v>5</v>
      </c>
      <c r="E159" s="168">
        <v>2</v>
      </c>
      <c r="F159" s="169">
        <f>MROUND('1RM'!$C$5*C159,5)</f>
        <v>355</v>
      </c>
      <c r="G159" s="157"/>
      <c r="H159" s="138"/>
      <c r="I159" s="139"/>
      <c r="J159" s="140"/>
      <c r="K159" s="140"/>
      <c r="L159" s="138">
        <f t="shared" si="53"/>
        <v>10</v>
      </c>
      <c r="M159" s="141">
        <f t="shared" si="54"/>
        <v>3550</v>
      </c>
      <c r="N159" s="142"/>
      <c r="O159" s="142"/>
      <c r="P159" s="142"/>
      <c r="Q159" s="142"/>
      <c r="R159" s="142"/>
      <c r="S159" s="143"/>
      <c r="T159" s="142"/>
      <c r="U159" s="142"/>
      <c r="V159" s="144"/>
      <c r="W159" s="142"/>
      <c r="X159" s="142"/>
      <c r="Y159" s="142"/>
      <c r="Z159" s="142"/>
      <c r="AA159" s="142"/>
      <c r="AB159" s="142"/>
    </row>
    <row r="160" spans="1:28" ht="13.2">
      <c r="A160" s="158"/>
      <c r="B160" s="170"/>
      <c r="C160" s="171">
        <v>0.85</v>
      </c>
      <c r="D160" s="178">
        <v>4</v>
      </c>
      <c r="E160" s="172">
        <v>4</v>
      </c>
      <c r="F160" s="173">
        <f>MROUND('1RM'!$C$5*C160,5)</f>
        <v>400</v>
      </c>
      <c r="G160" s="157"/>
      <c r="H160" s="138"/>
      <c r="I160" s="139"/>
      <c r="J160" s="140"/>
      <c r="K160" s="140"/>
      <c r="L160" s="138">
        <f t="shared" si="53"/>
        <v>16</v>
      </c>
      <c r="M160" s="141">
        <f t="shared" si="54"/>
        <v>6400</v>
      </c>
      <c r="N160" s="142"/>
      <c r="O160" s="142"/>
      <c r="P160" s="142"/>
      <c r="Q160" s="142"/>
      <c r="R160" s="142"/>
      <c r="S160" s="143"/>
      <c r="T160" s="142"/>
      <c r="U160" s="142"/>
      <c r="V160" s="144"/>
      <c r="W160" s="142"/>
      <c r="X160" s="142"/>
      <c r="Y160" s="142"/>
      <c r="Z160" s="142"/>
      <c r="AA160" s="142"/>
      <c r="AB160" s="142"/>
    </row>
    <row r="161" spans="1:28" ht="13.2">
      <c r="A161" s="158">
        <v>5</v>
      </c>
      <c r="B161" s="237" t="s">
        <v>58</v>
      </c>
      <c r="C161" s="166"/>
      <c r="D161" s="167">
        <v>5</v>
      </c>
      <c r="E161" s="168">
        <v>5</v>
      </c>
      <c r="F161" s="169"/>
      <c r="G161" s="157"/>
      <c r="H161" s="138"/>
      <c r="I161" s="139"/>
      <c r="J161" s="140"/>
      <c r="K161" s="140"/>
      <c r="L161" s="138"/>
      <c r="M161" s="141"/>
      <c r="N161" s="142"/>
      <c r="O161" s="142"/>
      <c r="P161" s="142"/>
      <c r="Q161" s="142"/>
      <c r="R161" s="142"/>
      <c r="S161" s="143"/>
      <c r="T161" s="142"/>
      <c r="U161" s="142"/>
      <c r="V161" s="144"/>
      <c r="W161" s="142"/>
      <c r="X161" s="142"/>
      <c r="Y161" s="142"/>
      <c r="Z161" s="142"/>
      <c r="AA161" s="142"/>
      <c r="AB161" s="142"/>
    </row>
    <row r="162" spans="1:28" ht="13.2">
      <c r="A162" s="158">
        <v>6</v>
      </c>
      <c r="B162" s="170" t="s">
        <v>37</v>
      </c>
      <c r="C162" s="171"/>
      <c r="D162" s="178">
        <v>10</v>
      </c>
      <c r="E162" s="172">
        <v>3</v>
      </c>
      <c r="F162" s="173"/>
      <c r="G162" s="157"/>
      <c r="H162" s="138"/>
      <c r="I162" s="139"/>
      <c r="J162" s="140"/>
      <c r="K162" s="140"/>
      <c r="L162" s="138"/>
      <c r="M162" s="141"/>
      <c r="N162" s="142"/>
      <c r="O162" s="142"/>
      <c r="P162" s="142"/>
      <c r="Q162" s="142"/>
      <c r="R162" s="142"/>
      <c r="S162" s="143"/>
      <c r="T162" s="142"/>
      <c r="U162" s="142"/>
      <c r="V162" s="144"/>
      <c r="W162" s="142"/>
      <c r="X162" s="142"/>
      <c r="Y162" s="142"/>
      <c r="Z162" s="142"/>
      <c r="AA162" s="142"/>
      <c r="AB162" s="142"/>
    </row>
    <row r="163" spans="1:28" ht="13.2">
      <c r="A163" s="158"/>
      <c r="B163" s="176"/>
      <c r="C163" s="177"/>
      <c r="D163" s="157"/>
      <c r="E163" s="157"/>
      <c r="F163" s="157"/>
      <c r="G163" s="157"/>
      <c r="H163" s="138"/>
      <c r="I163" s="139"/>
      <c r="J163" s="140"/>
      <c r="K163" s="140"/>
      <c r="L163" s="138"/>
      <c r="M163" s="141"/>
      <c r="N163" s="142"/>
      <c r="O163" s="142"/>
      <c r="P163" s="142"/>
      <c r="Q163" s="142"/>
      <c r="R163" s="142"/>
      <c r="S163" s="143"/>
      <c r="T163" s="142"/>
      <c r="U163" s="142"/>
      <c r="V163" s="144"/>
      <c r="W163" s="142"/>
      <c r="X163" s="142"/>
      <c r="Y163" s="142"/>
      <c r="Z163" s="142"/>
      <c r="AA163" s="142"/>
      <c r="AB163" s="142"/>
    </row>
    <row r="164" spans="1:28" ht="13.2">
      <c r="A164" s="158"/>
      <c r="B164" s="235" t="s">
        <v>59</v>
      </c>
      <c r="C164" s="159" t="s">
        <v>10</v>
      </c>
      <c r="D164" s="160" t="s">
        <v>34</v>
      </c>
      <c r="E164" s="160" t="s">
        <v>35</v>
      </c>
      <c r="F164" s="161" t="s">
        <v>36</v>
      </c>
      <c r="G164" s="3"/>
      <c r="H164" s="138"/>
      <c r="I164" s="139"/>
      <c r="J164" s="140"/>
      <c r="K164" s="140"/>
      <c r="L164" s="138"/>
      <c r="M164" s="141"/>
      <c r="N164" s="142"/>
      <c r="O164" s="142"/>
      <c r="P164" s="142"/>
      <c r="Q164" s="142"/>
      <c r="R164" s="142"/>
      <c r="S164" s="143"/>
      <c r="T164" s="142"/>
      <c r="U164" s="142"/>
      <c r="V164" s="144"/>
      <c r="W164" s="142"/>
      <c r="X164" s="142"/>
      <c r="Y164" s="142"/>
      <c r="Z164" s="142"/>
      <c r="AA164" s="142"/>
      <c r="AB164" s="142"/>
    </row>
    <row r="165" spans="1:28" ht="13.2">
      <c r="A165" s="158">
        <v>1</v>
      </c>
      <c r="B165" s="236" t="s">
        <v>47</v>
      </c>
      <c r="C165" s="162">
        <v>0.5</v>
      </c>
      <c r="D165" s="174">
        <v>5</v>
      </c>
      <c r="E165" s="163">
        <v>1</v>
      </c>
      <c r="F165" s="164">
        <f>MROUND('1RM'!$C$4*C165,5)</f>
        <v>135</v>
      </c>
      <c r="G165" s="157"/>
      <c r="H165" s="138"/>
      <c r="I165" s="139"/>
      <c r="J165" s="140">
        <f t="shared" ref="J165:J168" si="55">D165*E165</f>
        <v>5</v>
      </c>
      <c r="K165" s="140">
        <f t="shared" ref="K165:K168" si="56">F165*J165</f>
        <v>675</v>
      </c>
      <c r="L165" s="138"/>
      <c r="M165" s="141"/>
      <c r="N165" s="142"/>
      <c r="O165" s="142"/>
      <c r="P165" s="142"/>
      <c r="Q165" s="142"/>
      <c r="R165" s="142"/>
      <c r="S165" s="138">
        <f>J165</f>
        <v>5</v>
      </c>
      <c r="T165" s="140">
        <f>J166</f>
        <v>4</v>
      </c>
      <c r="U165" s="140">
        <f>J167</f>
        <v>3</v>
      </c>
      <c r="V165" s="139">
        <f>J168</f>
        <v>12</v>
      </c>
      <c r="W165" s="142"/>
      <c r="X165" s="142"/>
      <c r="Y165" s="142"/>
      <c r="Z165" s="142"/>
      <c r="AA165" s="142"/>
      <c r="AB165" s="142"/>
    </row>
    <row r="166" spans="1:28" ht="13.2">
      <c r="A166" s="158"/>
      <c r="B166" s="165"/>
      <c r="C166" s="166">
        <v>0.6</v>
      </c>
      <c r="D166" s="167">
        <v>4</v>
      </c>
      <c r="E166" s="168">
        <v>1</v>
      </c>
      <c r="F166" s="169">
        <f>MROUND('1RM'!$C$4*C166,5)</f>
        <v>160</v>
      </c>
      <c r="G166" s="157"/>
      <c r="H166" s="138"/>
      <c r="I166" s="139"/>
      <c r="J166" s="140">
        <f t="shared" si="55"/>
        <v>4</v>
      </c>
      <c r="K166" s="140">
        <f t="shared" si="56"/>
        <v>640</v>
      </c>
      <c r="L166" s="138"/>
      <c r="M166" s="141"/>
      <c r="N166" s="142"/>
      <c r="O166" s="142"/>
      <c r="P166" s="142"/>
      <c r="Q166" s="142"/>
      <c r="R166" s="142"/>
      <c r="S166" s="143"/>
      <c r="T166" s="142"/>
      <c r="U166" s="142"/>
      <c r="V166" s="144"/>
      <c r="W166" s="142"/>
      <c r="X166" s="142"/>
      <c r="Y166" s="142"/>
      <c r="Z166" s="142"/>
      <c r="AA166" s="142"/>
      <c r="AB166" s="142"/>
    </row>
    <row r="167" spans="1:28" ht="13.2">
      <c r="A167" s="158"/>
      <c r="B167" s="165"/>
      <c r="C167" s="166">
        <v>0.7</v>
      </c>
      <c r="D167" s="167">
        <v>3</v>
      </c>
      <c r="E167" s="168">
        <v>1</v>
      </c>
      <c r="F167" s="169">
        <f>MROUND('1RM'!$C$4*C167,5)</f>
        <v>185</v>
      </c>
      <c r="G167" s="157"/>
      <c r="H167" s="138"/>
      <c r="I167" s="139"/>
      <c r="J167" s="140">
        <f t="shared" si="55"/>
        <v>3</v>
      </c>
      <c r="K167" s="140">
        <f t="shared" si="56"/>
        <v>555</v>
      </c>
      <c r="L167" s="138"/>
      <c r="M167" s="141"/>
      <c r="N167" s="142"/>
      <c r="O167" s="142"/>
      <c r="P167" s="142"/>
      <c r="Q167" s="142"/>
      <c r="R167" s="142"/>
      <c r="S167" s="143"/>
      <c r="T167" s="142"/>
      <c r="U167" s="142"/>
      <c r="V167" s="144"/>
      <c r="W167" s="142"/>
      <c r="X167" s="142"/>
      <c r="Y167" s="142"/>
      <c r="Z167" s="142"/>
      <c r="AA167" s="142"/>
      <c r="AB167" s="142"/>
    </row>
    <row r="168" spans="1:28" ht="13.2">
      <c r="A168" s="158"/>
      <c r="B168" s="170"/>
      <c r="C168" s="171">
        <v>0.8</v>
      </c>
      <c r="D168" s="178">
        <v>3</v>
      </c>
      <c r="E168" s="172">
        <v>4</v>
      </c>
      <c r="F168" s="173">
        <f>MROUND('1RM'!$C$4*C168,5)</f>
        <v>210</v>
      </c>
      <c r="G168" s="157"/>
      <c r="H168" s="138"/>
      <c r="I168" s="139"/>
      <c r="J168" s="140">
        <f t="shared" si="55"/>
        <v>12</v>
      </c>
      <c r="K168" s="140">
        <f t="shared" si="56"/>
        <v>2520</v>
      </c>
      <c r="L168" s="138"/>
      <c r="M168" s="141"/>
      <c r="N168" s="142"/>
      <c r="O168" s="142"/>
      <c r="P168" s="142"/>
      <c r="Q168" s="142"/>
      <c r="R168" s="142"/>
      <c r="S168" s="143"/>
      <c r="T168" s="142"/>
      <c r="U168" s="142"/>
      <c r="V168" s="144"/>
      <c r="W168" s="142"/>
      <c r="X168" s="142"/>
      <c r="Y168" s="142"/>
      <c r="Z168" s="142"/>
      <c r="AA168" s="142"/>
      <c r="AB168" s="142"/>
    </row>
    <row r="169" spans="1:28" ht="13.2">
      <c r="A169" s="158">
        <v>2</v>
      </c>
      <c r="B169" s="236" t="s">
        <v>65</v>
      </c>
      <c r="C169" s="162">
        <v>0.5</v>
      </c>
      <c r="D169" s="174">
        <v>5</v>
      </c>
      <c r="E169" s="163">
        <v>1</v>
      </c>
      <c r="F169" s="164">
        <f>MROUND('1RM'!$C$3*C169,5)</f>
        <v>200</v>
      </c>
      <c r="G169" s="157"/>
      <c r="H169" s="138">
        <f t="shared" ref="H169:H174" si="57">D169*E169</f>
        <v>5</v>
      </c>
      <c r="I169" s="139">
        <f t="shared" ref="I169:I174" si="58">F169*H169</f>
        <v>1000</v>
      </c>
      <c r="J169" s="140"/>
      <c r="K169" s="140"/>
      <c r="L169" s="138"/>
      <c r="M169" s="141"/>
      <c r="N169" s="140">
        <f>H169</f>
        <v>5</v>
      </c>
      <c r="O169" s="140">
        <f>H170</f>
        <v>4</v>
      </c>
      <c r="P169" s="140">
        <f>H171</f>
        <v>6</v>
      </c>
      <c r="Q169" s="140">
        <f>H172+H173+H174</f>
        <v>21</v>
      </c>
      <c r="R169" s="142"/>
      <c r="S169" s="143"/>
      <c r="T169" s="142"/>
      <c r="U169" s="142"/>
      <c r="V169" s="144"/>
      <c r="W169" s="142"/>
      <c r="X169" s="142"/>
      <c r="Y169" s="142"/>
      <c r="Z169" s="142"/>
      <c r="AA169" s="142"/>
      <c r="AB169" s="142"/>
    </row>
    <row r="170" spans="1:28" ht="13.2">
      <c r="A170" s="158"/>
      <c r="B170" s="165"/>
      <c r="C170" s="166">
        <v>0.6</v>
      </c>
      <c r="D170" s="167">
        <v>4</v>
      </c>
      <c r="E170" s="168">
        <v>1</v>
      </c>
      <c r="F170" s="169">
        <f>MROUND('1RM'!$C$3*C170,5)</f>
        <v>240</v>
      </c>
      <c r="G170" s="157"/>
      <c r="H170" s="138">
        <f t="shared" si="57"/>
        <v>4</v>
      </c>
      <c r="I170" s="139">
        <f t="shared" si="58"/>
        <v>960</v>
      </c>
      <c r="J170" s="140"/>
      <c r="K170" s="140"/>
      <c r="L170" s="138"/>
      <c r="M170" s="141"/>
      <c r="N170" s="140"/>
      <c r="O170" s="142"/>
      <c r="P170" s="142"/>
      <c r="Q170" s="142"/>
      <c r="R170" s="142"/>
      <c r="S170" s="143"/>
      <c r="T170" s="142"/>
      <c r="U170" s="142"/>
      <c r="V170" s="144"/>
      <c r="W170" s="142"/>
      <c r="X170" s="142"/>
      <c r="Y170" s="142"/>
      <c r="Z170" s="142"/>
      <c r="AA170" s="142"/>
      <c r="AB170" s="142"/>
    </row>
    <row r="171" spans="1:28" ht="13.2">
      <c r="A171" s="158"/>
      <c r="B171" s="165"/>
      <c r="C171" s="166">
        <v>0.7</v>
      </c>
      <c r="D171" s="167">
        <v>3</v>
      </c>
      <c r="E171" s="168">
        <v>2</v>
      </c>
      <c r="F171" s="169">
        <f>MROUND('1RM'!$C$3*C171,5)</f>
        <v>280</v>
      </c>
      <c r="G171" s="157"/>
      <c r="H171" s="138">
        <f t="shared" si="57"/>
        <v>6</v>
      </c>
      <c r="I171" s="139">
        <f t="shared" si="58"/>
        <v>1680</v>
      </c>
      <c r="J171" s="140"/>
      <c r="K171" s="140"/>
      <c r="L171" s="138"/>
      <c r="M171" s="141"/>
      <c r="N171" s="140"/>
      <c r="O171" s="142"/>
      <c r="P171" s="142"/>
      <c r="Q171" s="142"/>
      <c r="R171" s="142"/>
      <c r="S171" s="143"/>
      <c r="T171" s="142"/>
      <c r="U171" s="142"/>
      <c r="V171" s="144"/>
      <c r="W171" s="142"/>
      <c r="X171" s="142"/>
      <c r="Y171" s="142"/>
      <c r="Z171" s="142"/>
      <c r="AA171" s="142"/>
      <c r="AB171" s="142"/>
    </row>
    <row r="172" spans="1:28" ht="13.2">
      <c r="A172" s="158"/>
      <c r="B172" s="165"/>
      <c r="C172" s="166">
        <v>0.8</v>
      </c>
      <c r="D172" s="167">
        <v>3</v>
      </c>
      <c r="E172" s="168">
        <v>2</v>
      </c>
      <c r="F172" s="169">
        <f>MROUND('1RM'!$C$3*C172,5)</f>
        <v>320</v>
      </c>
      <c r="G172" s="157"/>
      <c r="H172" s="138">
        <f t="shared" si="57"/>
        <v>6</v>
      </c>
      <c r="I172" s="139">
        <f t="shared" si="58"/>
        <v>1920</v>
      </c>
      <c r="J172" s="140"/>
      <c r="K172" s="140"/>
      <c r="L172" s="138"/>
      <c r="M172" s="141"/>
      <c r="N172" s="142"/>
      <c r="O172" s="142"/>
      <c r="P172" s="142"/>
      <c r="Q172" s="142"/>
      <c r="R172" s="142"/>
      <c r="S172" s="143"/>
      <c r="T172" s="142"/>
      <c r="U172" s="142"/>
      <c r="V172" s="144"/>
      <c r="W172" s="142"/>
      <c r="X172" s="142"/>
      <c r="Y172" s="142"/>
      <c r="Z172" s="142"/>
      <c r="AA172" s="142"/>
      <c r="AB172" s="142"/>
    </row>
    <row r="173" spans="1:28" ht="13.2">
      <c r="A173" s="158"/>
      <c r="B173" s="165"/>
      <c r="C173" s="166">
        <v>0.85</v>
      </c>
      <c r="D173" s="167">
        <v>2</v>
      </c>
      <c r="E173" s="168">
        <v>3</v>
      </c>
      <c r="F173" s="169">
        <f>MROUND('1RM'!$C$3*C173,5)</f>
        <v>340</v>
      </c>
      <c r="G173" s="157"/>
      <c r="H173" s="138">
        <f t="shared" si="57"/>
        <v>6</v>
      </c>
      <c r="I173" s="139">
        <f t="shared" si="58"/>
        <v>2040</v>
      </c>
      <c r="J173" s="140"/>
      <c r="K173" s="140"/>
      <c r="L173" s="138"/>
      <c r="M173" s="141"/>
      <c r="N173" s="142"/>
      <c r="O173" s="142"/>
      <c r="P173" s="142"/>
      <c r="Q173" s="142"/>
      <c r="R173" s="142"/>
      <c r="S173" s="143"/>
      <c r="T173" s="142"/>
      <c r="U173" s="142"/>
      <c r="V173" s="144"/>
      <c r="W173" s="142"/>
      <c r="X173" s="142"/>
      <c r="Y173" s="142"/>
      <c r="Z173" s="142"/>
      <c r="AA173" s="142"/>
      <c r="AB173" s="142"/>
    </row>
    <row r="174" spans="1:28" ht="13.2">
      <c r="A174" s="158"/>
      <c r="B174" s="170"/>
      <c r="C174" s="171">
        <v>0.8</v>
      </c>
      <c r="D174" s="178">
        <v>3</v>
      </c>
      <c r="E174" s="172">
        <v>3</v>
      </c>
      <c r="F174" s="173">
        <f>MROUND('1RM'!$C$3*C174,5)</f>
        <v>320</v>
      </c>
      <c r="G174" s="157"/>
      <c r="H174" s="138">
        <f t="shared" si="57"/>
        <v>9</v>
      </c>
      <c r="I174" s="139">
        <f t="shared" si="58"/>
        <v>2880</v>
      </c>
      <c r="J174" s="140"/>
      <c r="K174" s="140"/>
      <c r="L174" s="138"/>
      <c r="M174" s="141"/>
      <c r="N174" s="142"/>
      <c r="O174" s="142"/>
      <c r="P174" s="142"/>
      <c r="Q174" s="142"/>
      <c r="R174" s="142"/>
      <c r="S174" s="143"/>
      <c r="T174" s="142"/>
      <c r="U174" s="142"/>
      <c r="V174" s="144"/>
      <c r="W174" s="142"/>
      <c r="X174" s="142"/>
      <c r="Y174" s="142"/>
      <c r="Z174" s="142"/>
      <c r="AA174" s="142"/>
      <c r="AB174" s="142"/>
    </row>
    <row r="175" spans="1:28" ht="13.2">
      <c r="A175" s="158">
        <v>3</v>
      </c>
      <c r="B175" s="236" t="s">
        <v>47</v>
      </c>
      <c r="C175" s="162">
        <v>0.5</v>
      </c>
      <c r="D175" s="174">
        <v>6</v>
      </c>
      <c r="E175" s="163">
        <v>1</v>
      </c>
      <c r="F175" s="164">
        <f>MROUND('1RM'!$C$4*C175,5)</f>
        <v>135</v>
      </c>
      <c r="G175" s="157"/>
      <c r="H175" s="138"/>
      <c r="I175" s="139"/>
      <c r="J175" s="140">
        <f t="shared" ref="J175:J177" si="59">D175*E175</f>
        <v>6</v>
      </c>
      <c r="K175" s="140">
        <f t="shared" ref="K175:K177" si="60">F175*J175</f>
        <v>810</v>
      </c>
      <c r="L175" s="138"/>
      <c r="M175" s="141"/>
      <c r="N175" s="142"/>
      <c r="O175" s="142"/>
      <c r="P175" s="142"/>
      <c r="Q175" s="142"/>
      <c r="R175" s="142"/>
      <c r="S175" s="138">
        <f>J175</f>
        <v>6</v>
      </c>
      <c r="T175" s="140">
        <f>J176</f>
        <v>6</v>
      </c>
      <c r="U175" s="140">
        <f>J177</f>
        <v>24</v>
      </c>
      <c r="V175" s="144"/>
      <c r="W175" s="142"/>
      <c r="X175" s="142"/>
      <c r="Y175" s="142"/>
      <c r="Z175" s="142"/>
      <c r="AA175" s="142"/>
      <c r="AB175" s="142"/>
    </row>
    <row r="176" spans="1:28" ht="13.2">
      <c r="A176" s="158"/>
      <c r="B176" s="165"/>
      <c r="C176" s="166">
        <v>0.6</v>
      </c>
      <c r="D176" s="167">
        <v>6</v>
      </c>
      <c r="E176" s="168">
        <v>1</v>
      </c>
      <c r="F176" s="169">
        <f>MROUND('1RM'!$C$4*C176,5)</f>
        <v>160</v>
      </c>
      <c r="G176" s="157"/>
      <c r="H176" s="138"/>
      <c r="I176" s="139"/>
      <c r="J176" s="140">
        <f t="shared" si="59"/>
        <v>6</v>
      </c>
      <c r="K176" s="140">
        <f t="shared" si="60"/>
        <v>960</v>
      </c>
      <c r="L176" s="138"/>
      <c r="M176" s="141"/>
      <c r="N176" s="142"/>
      <c r="O176" s="142"/>
      <c r="P176" s="142"/>
      <c r="Q176" s="142"/>
      <c r="R176" s="142"/>
      <c r="S176" s="143"/>
      <c r="T176" s="142"/>
      <c r="U176" s="142"/>
      <c r="V176" s="144"/>
      <c r="W176" s="142"/>
      <c r="X176" s="142"/>
      <c r="Y176" s="142"/>
      <c r="Z176" s="142"/>
      <c r="AA176" s="142"/>
      <c r="AB176" s="142"/>
    </row>
    <row r="177" spans="1:28" ht="13.2">
      <c r="A177" s="158"/>
      <c r="B177" s="170"/>
      <c r="C177" s="171">
        <v>0.7</v>
      </c>
      <c r="D177" s="178">
        <v>6</v>
      </c>
      <c r="E177" s="172">
        <v>4</v>
      </c>
      <c r="F177" s="173">
        <f>MROUND('1RM'!$C$4*C177,5)</f>
        <v>185</v>
      </c>
      <c r="G177" s="157"/>
      <c r="H177" s="138"/>
      <c r="I177" s="139"/>
      <c r="J177" s="140">
        <f t="shared" si="59"/>
        <v>24</v>
      </c>
      <c r="K177" s="140">
        <f t="shared" si="60"/>
        <v>4440</v>
      </c>
      <c r="L177" s="138"/>
      <c r="M177" s="141"/>
      <c r="N177" s="142"/>
      <c r="O177" s="142"/>
      <c r="P177" s="142"/>
      <c r="Q177" s="142"/>
      <c r="R177" s="142"/>
      <c r="S177" s="143"/>
      <c r="T177" s="142"/>
      <c r="U177" s="142"/>
      <c r="V177" s="144"/>
      <c r="W177" s="142"/>
      <c r="X177" s="142"/>
      <c r="Y177" s="142"/>
      <c r="Z177" s="142"/>
      <c r="AA177" s="142"/>
      <c r="AB177" s="142"/>
    </row>
    <row r="178" spans="1:28" ht="13.2">
      <c r="A178" s="158">
        <v>4</v>
      </c>
      <c r="B178" s="237" t="s">
        <v>60</v>
      </c>
      <c r="C178" s="166"/>
      <c r="D178" s="167">
        <v>10</v>
      </c>
      <c r="E178" s="168">
        <v>5</v>
      </c>
      <c r="F178" s="169"/>
      <c r="G178" s="157"/>
      <c r="H178" s="138"/>
      <c r="I178" s="139"/>
      <c r="J178" s="140"/>
      <c r="K178" s="140"/>
      <c r="L178" s="138"/>
      <c r="M178" s="141"/>
      <c r="N178" s="142"/>
      <c r="O178" s="142"/>
      <c r="P178" s="142"/>
      <c r="Q178" s="142"/>
      <c r="R178" s="142"/>
      <c r="S178" s="143"/>
      <c r="T178" s="142"/>
      <c r="U178" s="142"/>
      <c r="V178" s="144"/>
      <c r="W178" s="142"/>
      <c r="X178" s="142"/>
      <c r="Y178" s="142"/>
      <c r="Z178" s="142"/>
      <c r="AA178" s="142"/>
      <c r="AB178" s="142"/>
    </row>
    <row r="179" spans="1:28" ht="13.2">
      <c r="A179" s="158">
        <v>5</v>
      </c>
      <c r="B179" s="238" t="s">
        <v>53</v>
      </c>
      <c r="C179" s="171"/>
      <c r="D179" s="178">
        <v>5</v>
      </c>
      <c r="E179" s="172">
        <v>5</v>
      </c>
      <c r="F179" s="173"/>
      <c r="G179" s="157"/>
      <c r="H179" s="138"/>
      <c r="I179" s="139"/>
      <c r="J179" s="140"/>
      <c r="K179" s="140"/>
      <c r="L179" s="138"/>
      <c r="M179" s="141"/>
      <c r="N179" s="142"/>
      <c r="O179" s="142"/>
      <c r="P179" s="142"/>
      <c r="Q179" s="142"/>
      <c r="R179" s="142"/>
      <c r="S179" s="143"/>
      <c r="T179" s="142"/>
      <c r="U179" s="142"/>
      <c r="V179" s="144"/>
      <c r="W179" s="142"/>
      <c r="X179" s="142"/>
      <c r="Y179" s="142"/>
      <c r="Z179" s="142"/>
      <c r="AA179" s="142"/>
      <c r="AB179" s="142"/>
    </row>
    <row r="180" spans="1:28" ht="13.2">
      <c r="A180" s="70"/>
      <c r="B180" s="119"/>
      <c r="C180" s="120"/>
      <c r="D180" s="121"/>
      <c r="E180" s="121"/>
      <c r="F180" s="121"/>
      <c r="G180" s="100"/>
      <c r="H180" s="138"/>
      <c r="I180" s="139"/>
      <c r="J180" s="140"/>
      <c r="K180" s="140"/>
      <c r="L180" s="138"/>
      <c r="M180" s="141"/>
      <c r="N180" s="142"/>
      <c r="O180" s="142"/>
      <c r="P180" s="142"/>
      <c r="Q180" s="142"/>
      <c r="R180" s="142"/>
      <c r="S180" s="143"/>
      <c r="T180" s="142"/>
      <c r="U180" s="142"/>
      <c r="V180" s="144"/>
      <c r="W180" s="142"/>
      <c r="X180" s="142"/>
      <c r="Y180" s="142"/>
      <c r="Z180" s="142"/>
      <c r="AA180" s="142"/>
      <c r="AB180" s="142"/>
    </row>
    <row r="181" spans="1:28" ht="13.2">
      <c r="A181" s="70"/>
      <c r="B181" s="225" t="s">
        <v>65</v>
      </c>
      <c r="C181" s="85"/>
      <c r="D181" s="147">
        <f>SUM(H130:H179)</f>
        <v>106</v>
      </c>
      <c r="E181" s="148"/>
      <c r="F181" s="147">
        <f>SUM(I130:I179)</f>
        <v>28760</v>
      </c>
      <c r="G181" s="100"/>
      <c r="H181" s="138"/>
      <c r="I181" s="139"/>
      <c r="J181" s="140"/>
      <c r="K181" s="140"/>
      <c r="L181" s="138"/>
      <c r="M181" s="141"/>
      <c r="N181" s="142"/>
      <c r="O181" s="142"/>
      <c r="P181" s="142"/>
      <c r="Q181" s="142"/>
      <c r="R181" s="142"/>
      <c r="S181" s="143"/>
      <c r="T181" s="142"/>
      <c r="U181" s="142"/>
      <c r="V181" s="144"/>
      <c r="W181" s="142"/>
      <c r="X181" s="142"/>
      <c r="Y181" s="142"/>
      <c r="Z181" s="142"/>
      <c r="AA181" s="142"/>
      <c r="AB181" s="142"/>
    </row>
    <row r="182" spans="1:28" ht="13.2">
      <c r="A182" s="70"/>
      <c r="B182" s="225" t="s">
        <v>47</v>
      </c>
      <c r="C182" s="85"/>
      <c r="D182" s="147">
        <f>SUM(J130:J179)</f>
        <v>112</v>
      </c>
      <c r="E182" s="148"/>
      <c r="F182" s="147">
        <f>SUM(K130:K179)</f>
        <v>20310</v>
      </c>
      <c r="G182" s="100"/>
      <c r="H182" s="138"/>
      <c r="I182" s="139"/>
      <c r="J182" s="140"/>
      <c r="K182" s="140"/>
      <c r="L182" s="138"/>
      <c r="M182" s="141"/>
      <c r="N182" s="142"/>
      <c r="O182" s="142"/>
      <c r="P182" s="142"/>
      <c r="Q182" s="142"/>
      <c r="R182" s="142"/>
      <c r="S182" s="143"/>
      <c r="T182" s="142"/>
      <c r="U182" s="142"/>
      <c r="V182" s="144"/>
      <c r="W182" s="142"/>
      <c r="X182" s="142"/>
      <c r="Y182" s="142"/>
      <c r="Z182" s="142"/>
      <c r="AA182" s="142"/>
      <c r="AB182" s="142"/>
    </row>
    <row r="183" spans="1:28" ht="13.2">
      <c r="A183" s="70"/>
      <c r="B183" s="225" t="s">
        <v>48</v>
      </c>
      <c r="C183" s="85"/>
      <c r="D183" s="147">
        <f>SUM(L130:L179)</f>
        <v>60</v>
      </c>
      <c r="E183" s="147"/>
      <c r="F183" s="147">
        <f>SUM(M130:M179)</f>
        <v>21290</v>
      </c>
      <c r="G183" s="100"/>
      <c r="H183" s="138"/>
      <c r="I183" s="139"/>
      <c r="J183" s="140"/>
      <c r="K183" s="140"/>
      <c r="L183" s="138"/>
      <c r="M183" s="141"/>
      <c r="N183" s="142"/>
      <c r="O183" s="142"/>
      <c r="P183" s="142"/>
      <c r="Q183" s="142"/>
      <c r="R183" s="142"/>
      <c r="S183" s="143"/>
      <c r="T183" s="142"/>
      <c r="U183" s="142"/>
      <c r="V183" s="144"/>
      <c r="W183" s="142"/>
      <c r="X183" s="142"/>
      <c r="Y183" s="142"/>
      <c r="Z183" s="142"/>
      <c r="AA183" s="142"/>
      <c r="AB183" s="142"/>
    </row>
    <row r="184" spans="1:28" ht="13.2">
      <c r="A184" s="70"/>
      <c r="B184" s="84" t="s">
        <v>4</v>
      </c>
      <c r="C184" s="85"/>
      <c r="D184" s="148">
        <f>SUM(D181:D183)</f>
        <v>278</v>
      </c>
      <c r="E184" s="148"/>
      <c r="F184" s="148">
        <f>SUM(F181:F183)</f>
        <v>70360</v>
      </c>
      <c r="G184" s="100"/>
      <c r="H184" s="138"/>
      <c r="I184" s="139"/>
      <c r="J184" s="140"/>
      <c r="K184" s="140"/>
      <c r="L184" s="138"/>
      <c r="M184" s="141"/>
      <c r="N184" s="142"/>
      <c r="O184" s="142"/>
      <c r="P184" s="142"/>
      <c r="Q184" s="142"/>
      <c r="R184" s="142"/>
      <c r="S184" s="143"/>
      <c r="T184" s="142"/>
      <c r="U184" s="142"/>
      <c r="V184" s="144"/>
      <c r="W184" s="142"/>
      <c r="X184" s="142"/>
      <c r="Y184" s="142"/>
      <c r="Z184" s="142"/>
      <c r="AA184" s="142"/>
      <c r="AB184" s="142"/>
    </row>
    <row r="185" spans="1:28" ht="30" customHeight="1">
      <c r="A185" s="88"/>
      <c r="B185" s="92"/>
      <c r="C185" s="122"/>
      <c r="D185" s="123"/>
      <c r="E185" s="123"/>
      <c r="F185" s="123"/>
      <c r="G185" s="124"/>
      <c r="H185" s="138">
        <f t="shared" ref="H185:Q185" si="61">SUM(H130:H179)</f>
        <v>106</v>
      </c>
      <c r="I185" s="139">
        <f t="shared" si="61"/>
        <v>28760</v>
      </c>
      <c r="J185" s="140">
        <f t="shared" si="61"/>
        <v>112</v>
      </c>
      <c r="K185" s="140">
        <f t="shared" si="61"/>
        <v>20310</v>
      </c>
      <c r="L185" s="138">
        <f t="shared" si="61"/>
        <v>60</v>
      </c>
      <c r="M185" s="139">
        <f t="shared" si="61"/>
        <v>21290</v>
      </c>
      <c r="N185" s="140">
        <f t="shared" si="61"/>
        <v>16</v>
      </c>
      <c r="O185" s="140">
        <f t="shared" si="61"/>
        <v>18</v>
      </c>
      <c r="P185" s="140">
        <f t="shared" si="61"/>
        <v>36</v>
      </c>
      <c r="Q185" s="140">
        <f t="shared" si="61"/>
        <v>36</v>
      </c>
      <c r="R185" s="175">
        <v>0</v>
      </c>
      <c r="S185" s="138">
        <f t="shared" ref="S185:V185" si="62">SUM(S134:S179)</f>
        <v>21</v>
      </c>
      <c r="T185" s="140">
        <f t="shared" si="62"/>
        <v>18</v>
      </c>
      <c r="U185" s="140">
        <f t="shared" si="62"/>
        <v>33</v>
      </c>
      <c r="V185" s="139">
        <f t="shared" si="62"/>
        <v>40</v>
      </c>
      <c r="W185" s="175">
        <v>0</v>
      </c>
      <c r="X185" s="140">
        <f t="shared" ref="X185:AA185" si="63">SUM(X148:X179)</f>
        <v>4</v>
      </c>
      <c r="Y185" s="140">
        <f t="shared" si="63"/>
        <v>9</v>
      </c>
      <c r="Z185" s="140">
        <f t="shared" si="63"/>
        <v>16</v>
      </c>
      <c r="AA185" s="140">
        <f t="shared" si="63"/>
        <v>31</v>
      </c>
      <c r="AB185" s="175">
        <v>0</v>
      </c>
    </row>
    <row r="186" spans="1:28" ht="60" customHeight="1">
      <c r="A186" s="93"/>
      <c r="B186" s="226" t="s">
        <v>70</v>
      </c>
      <c r="C186" s="105"/>
      <c r="D186" s="94"/>
      <c r="E186" s="94"/>
      <c r="F186" s="94"/>
      <c r="G186" s="95"/>
      <c r="H186" s="138"/>
      <c r="I186" s="139"/>
      <c r="J186" s="140"/>
      <c r="K186" s="140"/>
      <c r="L186" s="138"/>
      <c r="M186" s="141"/>
      <c r="N186" s="142"/>
      <c r="O186" s="142"/>
      <c r="P186" s="142"/>
      <c r="Q186" s="142"/>
      <c r="R186" s="142"/>
      <c r="S186" s="143"/>
      <c r="T186" s="142"/>
      <c r="U186" s="142"/>
      <c r="V186" s="144"/>
      <c r="W186" s="142"/>
      <c r="X186" s="142"/>
      <c r="Y186" s="142"/>
      <c r="Z186" s="142"/>
      <c r="AA186" s="142"/>
      <c r="AB186" s="142"/>
    </row>
    <row r="187" spans="1:28" ht="13.2">
      <c r="A187" s="158"/>
      <c r="B187" s="235" t="s">
        <v>51</v>
      </c>
      <c r="C187" s="159" t="s">
        <v>10</v>
      </c>
      <c r="D187" s="160" t="s">
        <v>34</v>
      </c>
      <c r="E187" s="160" t="s">
        <v>35</v>
      </c>
      <c r="F187" s="161" t="s">
        <v>36</v>
      </c>
      <c r="G187" s="3"/>
      <c r="H187" s="138"/>
      <c r="I187" s="139"/>
      <c r="J187" s="140"/>
      <c r="K187" s="140"/>
      <c r="L187" s="138"/>
      <c r="M187" s="141"/>
      <c r="N187" s="142" t="s">
        <v>9</v>
      </c>
      <c r="O187" s="142" t="s">
        <v>8</v>
      </c>
      <c r="P187" s="142" t="s">
        <v>7</v>
      </c>
      <c r="Q187" s="142" t="s">
        <v>6</v>
      </c>
      <c r="R187" s="142" t="s">
        <v>5</v>
      </c>
      <c r="S187" s="143" t="s">
        <v>9</v>
      </c>
      <c r="T187" s="142" t="s">
        <v>8</v>
      </c>
      <c r="U187" s="142" t="s">
        <v>7</v>
      </c>
      <c r="V187" s="144" t="s">
        <v>6</v>
      </c>
      <c r="W187" s="142" t="s">
        <v>5</v>
      </c>
      <c r="X187" s="142" t="s">
        <v>9</v>
      </c>
      <c r="Y187" s="142" t="s">
        <v>8</v>
      </c>
      <c r="Z187" s="142" t="s">
        <v>7</v>
      </c>
      <c r="AA187" s="142" t="s">
        <v>6</v>
      </c>
      <c r="AB187" s="142" t="s">
        <v>5</v>
      </c>
    </row>
    <row r="188" spans="1:28" ht="13.2">
      <c r="A188" s="158">
        <v>1</v>
      </c>
      <c r="B188" s="236" t="s">
        <v>65</v>
      </c>
      <c r="C188" s="162">
        <v>0.5</v>
      </c>
      <c r="D188" s="174">
        <v>5</v>
      </c>
      <c r="E188" s="163">
        <v>1</v>
      </c>
      <c r="F188" s="164">
        <f>MROUND('1RM'!$C$3*C188,5)</f>
        <v>200</v>
      </c>
      <c r="G188" s="157"/>
      <c r="H188" s="138">
        <f t="shared" ref="H188:H193" si="64">D188*E188</f>
        <v>5</v>
      </c>
      <c r="I188" s="139">
        <f t="shared" ref="I188:I193" si="65">F188*H188</f>
        <v>1000</v>
      </c>
      <c r="J188" s="140"/>
      <c r="K188" s="140"/>
      <c r="L188" s="138"/>
      <c r="M188" s="141"/>
      <c r="N188" s="140">
        <f>H188</f>
        <v>5</v>
      </c>
      <c r="O188" s="142">
        <f>D189</f>
        <v>4</v>
      </c>
      <c r="P188" s="140">
        <f>H190</f>
        <v>6</v>
      </c>
      <c r="Q188" s="140">
        <f>H191+H192</f>
        <v>10</v>
      </c>
      <c r="R188" s="140">
        <f>H193</f>
        <v>2</v>
      </c>
      <c r="S188" s="143"/>
      <c r="T188" s="142"/>
      <c r="U188" s="142"/>
      <c r="V188" s="144"/>
      <c r="W188" s="142"/>
      <c r="X188" s="142"/>
      <c r="Y188" s="142"/>
      <c r="Z188" s="142"/>
      <c r="AA188" s="142"/>
      <c r="AB188" s="142"/>
    </row>
    <row r="189" spans="1:28" ht="13.2">
      <c r="A189" s="158"/>
      <c r="B189" s="165"/>
      <c r="C189" s="166">
        <v>0.6</v>
      </c>
      <c r="D189" s="167">
        <v>4</v>
      </c>
      <c r="E189" s="168">
        <v>1</v>
      </c>
      <c r="F189" s="169">
        <f>MROUND('1RM'!$C$3*C189,5)</f>
        <v>240</v>
      </c>
      <c r="G189" s="157"/>
      <c r="H189" s="138">
        <f t="shared" si="64"/>
        <v>4</v>
      </c>
      <c r="I189" s="139">
        <f t="shared" si="65"/>
        <v>960</v>
      </c>
      <c r="J189" s="140"/>
      <c r="K189" s="140"/>
      <c r="L189" s="138"/>
      <c r="M189" s="141"/>
      <c r="N189" s="142"/>
      <c r="O189" s="142"/>
      <c r="P189" s="142"/>
      <c r="Q189" s="142"/>
      <c r="R189" s="142"/>
      <c r="S189" s="143"/>
      <c r="T189" s="142"/>
      <c r="U189" s="142"/>
      <c r="V189" s="144"/>
      <c r="W189" s="142"/>
      <c r="X189" s="142"/>
      <c r="Y189" s="142"/>
      <c r="Z189" s="142"/>
      <c r="AA189" s="142"/>
      <c r="AB189" s="142"/>
    </row>
    <row r="190" spans="1:28" ht="13.2">
      <c r="A190" s="158"/>
      <c r="B190" s="165"/>
      <c r="C190" s="166">
        <v>0.7</v>
      </c>
      <c r="D190" s="167">
        <v>3</v>
      </c>
      <c r="E190" s="168">
        <v>2</v>
      </c>
      <c r="F190" s="169">
        <f>MROUND('1RM'!$C$3*C190,5)</f>
        <v>280</v>
      </c>
      <c r="G190" s="157"/>
      <c r="H190" s="138">
        <f t="shared" si="64"/>
        <v>6</v>
      </c>
      <c r="I190" s="139">
        <f t="shared" si="65"/>
        <v>1680</v>
      </c>
      <c r="J190" s="140"/>
      <c r="K190" s="140"/>
      <c r="L190" s="138"/>
      <c r="M190" s="141"/>
      <c r="N190" s="142"/>
      <c r="O190" s="142"/>
      <c r="P190" s="142"/>
      <c r="Q190" s="142"/>
      <c r="R190" s="142"/>
      <c r="S190" s="143"/>
      <c r="T190" s="142"/>
      <c r="U190" s="142"/>
      <c r="V190" s="144"/>
      <c r="W190" s="142"/>
      <c r="X190" s="142"/>
      <c r="Y190" s="142"/>
      <c r="Z190" s="142"/>
      <c r="AA190" s="142"/>
      <c r="AB190" s="142"/>
    </row>
    <row r="191" spans="1:28" ht="13.2">
      <c r="A191" s="158"/>
      <c r="B191" s="165"/>
      <c r="C191" s="166">
        <v>0.8</v>
      </c>
      <c r="D191" s="167">
        <v>3</v>
      </c>
      <c r="E191" s="168">
        <v>2</v>
      </c>
      <c r="F191" s="169">
        <f>MROUND('1RM'!$C$3*C191,5)</f>
        <v>320</v>
      </c>
      <c r="G191" s="157"/>
      <c r="H191" s="138">
        <f t="shared" si="64"/>
        <v>6</v>
      </c>
      <c r="I191" s="139">
        <f t="shared" si="65"/>
        <v>1920</v>
      </c>
      <c r="J191" s="140"/>
      <c r="K191" s="140"/>
      <c r="L191" s="138"/>
      <c r="M191" s="141"/>
      <c r="N191" s="142"/>
      <c r="O191" s="142"/>
      <c r="P191" s="142"/>
      <c r="Q191" s="142"/>
      <c r="R191" s="142"/>
      <c r="S191" s="143"/>
      <c r="T191" s="142"/>
      <c r="U191" s="142"/>
      <c r="V191" s="144"/>
      <c r="W191" s="142"/>
      <c r="X191" s="142"/>
      <c r="Y191" s="142"/>
      <c r="Z191" s="142"/>
      <c r="AA191" s="142"/>
      <c r="AB191" s="142"/>
    </row>
    <row r="192" spans="1:28" ht="13.2">
      <c r="A192" s="158"/>
      <c r="B192" s="165"/>
      <c r="C192" s="166">
        <v>0.85</v>
      </c>
      <c r="D192" s="167">
        <v>2</v>
      </c>
      <c r="E192" s="168">
        <v>2</v>
      </c>
      <c r="F192" s="169">
        <f>MROUND('1RM'!$C$3*C192,5)</f>
        <v>340</v>
      </c>
      <c r="G192" s="157"/>
      <c r="H192" s="138">
        <f t="shared" si="64"/>
        <v>4</v>
      </c>
      <c r="I192" s="139">
        <f t="shared" si="65"/>
        <v>1360</v>
      </c>
      <c r="J192" s="140"/>
      <c r="K192" s="140"/>
      <c r="L192" s="138"/>
      <c r="M192" s="141"/>
      <c r="N192" s="142"/>
      <c r="O192" s="142"/>
      <c r="P192" s="142"/>
      <c r="Q192" s="142"/>
      <c r="R192" s="142"/>
      <c r="S192" s="143"/>
      <c r="T192" s="142"/>
      <c r="U192" s="142"/>
      <c r="V192" s="144"/>
      <c r="W192" s="142"/>
      <c r="X192" s="142"/>
      <c r="Y192" s="142"/>
      <c r="Z192" s="142"/>
      <c r="AA192" s="142"/>
      <c r="AB192" s="142"/>
    </row>
    <row r="193" spans="1:28" ht="13.2">
      <c r="A193" s="158"/>
      <c r="B193" s="170"/>
      <c r="C193" s="171">
        <v>0.9</v>
      </c>
      <c r="D193" s="178">
        <v>1</v>
      </c>
      <c r="E193" s="172">
        <v>2</v>
      </c>
      <c r="F193" s="173">
        <f>MROUND('1RM'!$C$3*C193,5)</f>
        <v>360</v>
      </c>
      <c r="G193" s="157"/>
      <c r="H193" s="138">
        <f t="shared" si="64"/>
        <v>2</v>
      </c>
      <c r="I193" s="139">
        <f t="shared" si="65"/>
        <v>720</v>
      </c>
      <c r="J193" s="140"/>
      <c r="K193" s="140"/>
      <c r="L193" s="138"/>
      <c r="M193" s="141"/>
      <c r="N193" s="142"/>
      <c r="O193" s="142"/>
      <c r="P193" s="142"/>
      <c r="Q193" s="142"/>
      <c r="R193" s="142"/>
      <c r="S193" s="143"/>
      <c r="T193" s="142"/>
      <c r="U193" s="142"/>
      <c r="V193" s="144"/>
      <c r="W193" s="142"/>
      <c r="X193" s="142"/>
      <c r="Y193" s="142"/>
      <c r="Z193" s="142"/>
      <c r="AA193" s="142"/>
      <c r="AB193" s="142"/>
    </row>
    <row r="194" spans="1:28" ht="13.2">
      <c r="A194" s="158">
        <v>2</v>
      </c>
      <c r="B194" s="236" t="s">
        <v>47</v>
      </c>
      <c r="C194" s="162">
        <v>0.5</v>
      </c>
      <c r="D194" s="174">
        <v>5</v>
      </c>
      <c r="E194" s="163">
        <v>1</v>
      </c>
      <c r="F194" s="164">
        <f>MROUND('1RM'!$C$4*C194,5)</f>
        <v>135</v>
      </c>
      <c r="G194" s="157"/>
      <c r="H194" s="138"/>
      <c r="I194" s="139"/>
      <c r="J194" s="140">
        <f t="shared" ref="J194:J197" si="66">D194*E194</f>
        <v>5</v>
      </c>
      <c r="K194" s="140">
        <f t="shared" ref="K194:K197" si="67">F194*J194</f>
        <v>675</v>
      </c>
      <c r="L194" s="138"/>
      <c r="M194" s="141"/>
      <c r="N194" s="142"/>
      <c r="O194" s="142"/>
      <c r="P194" s="142"/>
      <c r="Q194" s="142"/>
      <c r="R194" s="142"/>
      <c r="S194" s="138">
        <f>J194</f>
        <v>5</v>
      </c>
      <c r="T194" s="140">
        <f>J195</f>
        <v>4</v>
      </c>
      <c r="U194" s="140">
        <f>J196</f>
        <v>3</v>
      </c>
      <c r="V194" s="139">
        <f>J197</f>
        <v>10</v>
      </c>
      <c r="W194" s="142"/>
      <c r="X194" s="142"/>
      <c r="Y194" s="142"/>
      <c r="Z194" s="142"/>
      <c r="AA194" s="142"/>
      <c r="AB194" s="142"/>
    </row>
    <row r="195" spans="1:28" ht="13.2">
      <c r="A195" s="158"/>
      <c r="B195" s="165"/>
      <c r="C195" s="166">
        <v>0.6</v>
      </c>
      <c r="D195" s="167">
        <v>4</v>
      </c>
      <c r="E195" s="168">
        <v>1</v>
      </c>
      <c r="F195" s="169">
        <f>MROUND('1RM'!$C$4*C195,5)</f>
        <v>160</v>
      </c>
      <c r="G195" s="157"/>
      <c r="H195" s="138"/>
      <c r="I195" s="139"/>
      <c r="J195" s="140">
        <f t="shared" si="66"/>
        <v>4</v>
      </c>
      <c r="K195" s="140">
        <f t="shared" si="67"/>
        <v>640</v>
      </c>
      <c r="L195" s="138"/>
      <c r="M195" s="141"/>
      <c r="N195" s="142"/>
      <c r="O195" s="142"/>
      <c r="P195" s="142"/>
      <c r="Q195" s="142"/>
      <c r="R195" s="142"/>
      <c r="S195" s="143"/>
      <c r="T195" s="142"/>
      <c r="U195" s="142"/>
      <c r="V195" s="144"/>
      <c r="W195" s="142"/>
      <c r="X195" s="142"/>
      <c r="Y195" s="142"/>
      <c r="Z195" s="142"/>
      <c r="AA195" s="142"/>
      <c r="AB195" s="142"/>
    </row>
    <row r="196" spans="1:28" ht="13.2">
      <c r="A196" s="158"/>
      <c r="B196" s="165"/>
      <c r="C196" s="166">
        <v>0.7</v>
      </c>
      <c r="D196" s="167">
        <v>3</v>
      </c>
      <c r="E196" s="168">
        <v>1</v>
      </c>
      <c r="F196" s="169">
        <f>MROUND('1RM'!$C$4*C196,5)</f>
        <v>185</v>
      </c>
      <c r="G196" s="157"/>
      <c r="H196" s="138"/>
      <c r="I196" s="139"/>
      <c r="J196" s="140">
        <f t="shared" si="66"/>
        <v>3</v>
      </c>
      <c r="K196" s="140">
        <f t="shared" si="67"/>
        <v>555</v>
      </c>
      <c r="L196" s="138"/>
      <c r="M196" s="141"/>
      <c r="N196" s="142"/>
      <c r="O196" s="142"/>
      <c r="P196" s="142"/>
      <c r="Q196" s="142"/>
      <c r="R196" s="142"/>
      <c r="S196" s="143"/>
      <c r="T196" s="142"/>
      <c r="U196" s="142"/>
      <c r="V196" s="144"/>
      <c r="W196" s="142"/>
      <c r="X196" s="142"/>
      <c r="Y196" s="142"/>
      <c r="Z196" s="142"/>
      <c r="AA196" s="142"/>
      <c r="AB196" s="142"/>
    </row>
    <row r="197" spans="1:28" ht="13.2">
      <c r="A197" s="158"/>
      <c r="B197" s="170"/>
      <c r="C197" s="171">
        <v>0.8</v>
      </c>
      <c r="D197" s="178">
        <v>2</v>
      </c>
      <c r="E197" s="172">
        <v>5</v>
      </c>
      <c r="F197" s="173">
        <f>MROUND('1RM'!$C$4*C197,5)</f>
        <v>210</v>
      </c>
      <c r="G197" s="157"/>
      <c r="H197" s="138"/>
      <c r="I197" s="139"/>
      <c r="J197" s="140">
        <f t="shared" si="66"/>
        <v>10</v>
      </c>
      <c r="K197" s="140">
        <f t="shared" si="67"/>
        <v>2100</v>
      </c>
      <c r="L197" s="138"/>
      <c r="M197" s="141"/>
      <c r="N197" s="142"/>
      <c r="O197" s="142"/>
      <c r="P197" s="142"/>
      <c r="Q197" s="142"/>
      <c r="R197" s="142"/>
      <c r="S197" s="143"/>
      <c r="T197" s="142"/>
      <c r="U197" s="142"/>
      <c r="V197" s="144"/>
      <c r="W197" s="142"/>
      <c r="X197" s="142"/>
      <c r="Y197" s="142"/>
      <c r="Z197" s="142"/>
      <c r="AA197" s="142"/>
      <c r="AB197" s="142"/>
    </row>
    <row r="198" spans="1:28" ht="13.2">
      <c r="A198" s="158">
        <v>3</v>
      </c>
      <c r="B198" s="237" t="s">
        <v>61</v>
      </c>
      <c r="C198" s="166"/>
      <c r="D198" s="167">
        <v>10</v>
      </c>
      <c r="E198" s="168">
        <v>5</v>
      </c>
      <c r="F198" s="169"/>
      <c r="G198" s="157"/>
      <c r="H198" s="138"/>
      <c r="I198" s="139"/>
      <c r="J198" s="140"/>
      <c r="K198" s="140"/>
      <c r="L198" s="138"/>
      <c r="M198" s="141"/>
      <c r="N198" s="142"/>
      <c r="O198" s="142"/>
      <c r="P198" s="142"/>
      <c r="Q198" s="142"/>
      <c r="R198" s="142"/>
      <c r="S198" s="143"/>
      <c r="T198" s="142"/>
      <c r="U198" s="142"/>
      <c r="V198" s="144"/>
      <c r="W198" s="142"/>
      <c r="X198" s="142"/>
      <c r="Y198" s="142"/>
      <c r="Z198" s="142"/>
      <c r="AA198" s="142"/>
      <c r="AB198" s="142"/>
    </row>
    <row r="199" spans="1:28" ht="13.2">
      <c r="A199" s="158">
        <v>4</v>
      </c>
      <c r="B199" s="237" t="s">
        <v>56</v>
      </c>
      <c r="C199" s="166"/>
      <c r="D199" s="167">
        <v>8</v>
      </c>
      <c r="E199" s="168">
        <v>5</v>
      </c>
      <c r="F199" s="169"/>
      <c r="G199" s="157"/>
      <c r="H199" s="138"/>
      <c r="I199" s="139"/>
      <c r="J199" s="140"/>
      <c r="K199" s="140"/>
      <c r="L199" s="138"/>
      <c r="M199" s="141"/>
      <c r="N199" s="142"/>
      <c r="O199" s="142"/>
      <c r="P199" s="142"/>
      <c r="Q199" s="142"/>
      <c r="R199" s="142"/>
      <c r="S199" s="143"/>
      <c r="T199" s="142"/>
      <c r="U199" s="142"/>
      <c r="V199" s="144"/>
      <c r="W199" s="142"/>
      <c r="X199" s="142"/>
      <c r="Y199" s="142"/>
      <c r="Z199" s="142"/>
      <c r="AA199" s="142"/>
      <c r="AB199" s="142"/>
    </row>
    <row r="200" spans="1:28" ht="13.2">
      <c r="A200" s="158">
        <v>5</v>
      </c>
      <c r="B200" s="236" t="s">
        <v>65</v>
      </c>
      <c r="C200" s="162">
        <v>0.5</v>
      </c>
      <c r="D200" s="174">
        <v>5</v>
      </c>
      <c r="E200" s="163">
        <v>1</v>
      </c>
      <c r="F200" s="164">
        <f>MROUND('1RM'!$C$3*C200,5)</f>
        <v>200</v>
      </c>
      <c r="G200" s="157"/>
      <c r="H200" s="138">
        <f t="shared" ref="H200:H203" si="68">D200*E200</f>
        <v>5</v>
      </c>
      <c r="I200" s="139">
        <f t="shared" ref="I200:I203" si="69">F200*H200</f>
        <v>1000</v>
      </c>
      <c r="J200" s="140"/>
      <c r="K200" s="140"/>
      <c r="L200" s="138"/>
      <c r="M200" s="141"/>
      <c r="N200" s="140">
        <f>H200</f>
        <v>5</v>
      </c>
      <c r="O200" s="140">
        <f>H201</f>
        <v>4</v>
      </c>
      <c r="P200" s="140">
        <f>H202</f>
        <v>6</v>
      </c>
      <c r="Q200" s="140">
        <f>H203</f>
        <v>8</v>
      </c>
      <c r="R200" s="142"/>
      <c r="S200" s="143"/>
      <c r="T200" s="142"/>
      <c r="U200" s="142"/>
      <c r="V200" s="144"/>
      <c r="W200" s="142"/>
      <c r="X200" s="142"/>
      <c r="Y200" s="142"/>
      <c r="Z200" s="142"/>
      <c r="AA200" s="142"/>
      <c r="AB200" s="142"/>
    </row>
    <row r="201" spans="1:28" ht="13.2">
      <c r="A201" s="158"/>
      <c r="B201" s="165"/>
      <c r="C201" s="166">
        <v>0.6</v>
      </c>
      <c r="D201" s="167">
        <v>4</v>
      </c>
      <c r="E201" s="168">
        <v>1</v>
      </c>
      <c r="F201" s="169">
        <f>MROUND('1RM'!$C$3*C201,5)</f>
        <v>240</v>
      </c>
      <c r="G201" s="157"/>
      <c r="H201" s="138">
        <f t="shared" si="68"/>
        <v>4</v>
      </c>
      <c r="I201" s="139">
        <f t="shared" si="69"/>
        <v>960</v>
      </c>
      <c r="J201" s="140"/>
      <c r="K201" s="140"/>
      <c r="L201" s="138"/>
      <c r="M201" s="141"/>
      <c r="N201" s="142"/>
      <c r="O201" s="142"/>
      <c r="P201" s="142"/>
      <c r="Q201" s="142"/>
      <c r="R201" s="142"/>
      <c r="S201" s="143"/>
      <c r="T201" s="142"/>
      <c r="U201" s="142"/>
      <c r="V201" s="144"/>
      <c r="W201" s="142"/>
      <c r="X201" s="142"/>
      <c r="Y201" s="142"/>
      <c r="Z201" s="142"/>
      <c r="AA201" s="142"/>
      <c r="AB201" s="142"/>
    </row>
    <row r="202" spans="1:28" ht="13.2">
      <c r="A202" s="158"/>
      <c r="B202" s="165"/>
      <c r="C202" s="166">
        <v>0.7</v>
      </c>
      <c r="D202" s="167">
        <v>3</v>
      </c>
      <c r="E202" s="168">
        <v>2</v>
      </c>
      <c r="F202" s="169">
        <f>MROUND('1RM'!$C$3*C202,5)</f>
        <v>280</v>
      </c>
      <c r="G202" s="157"/>
      <c r="H202" s="138">
        <f t="shared" si="68"/>
        <v>6</v>
      </c>
      <c r="I202" s="139">
        <f t="shared" si="69"/>
        <v>1680</v>
      </c>
      <c r="J202" s="140"/>
      <c r="K202" s="140"/>
      <c r="L202" s="138"/>
      <c r="M202" s="141"/>
      <c r="N202" s="142"/>
      <c r="O202" s="142"/>
      <c r="P202" s="142"/>
      <c r="Q202" s="142"/>
      <c r="R202" s="142"/>
      <c r="S202" s="143"/>
      <c r="T202" s="142"/>
      <c r="U202" s="142"/>
      <c r="V202" s="144"/>
      <c r="W202" s="142"/>
      <c r="X202" s="142"/>
      <c r="Y202" s="142"/>
      <c r="Z202" s="142"/>
      <c r="AA202" s="142"/>
      <c r="AB202" s="142"/>
    </row>
    <row r="203" spans="1:28" ht="13.2">
      <c r="A203" s="158"/>
      <c r="B203" s="170"/>
      <c r="C203" s="171">
        <v>0.8</v>
      </c>
      <c r="D203" s="178">
        <v>2</v>
      </c>
      <c r="E203" s="172">
        <v>4</v>
      </c>
      <c r="F203" s="173">
        <f>MROUND('1RM'!$C$3*C203,5)</f>
        <v>320</v>
      </c>
      <c r="G203" s="157"/>
      <c r="H203" s="138">
        <f t="shared" si="68"/>
        <v>8</v>
      </c>
      <c r="I203" s="139">
        <f t="shared" si="69"/>
        <v>2560</v>
      </c>
      <c r="J203" s="140"/>
      <c r="K203" s="140"/>
      <c r="L203" s="138"/>
      <c r="M203" s="141"/>
      <c r="N203" s="142"/>
      <c r="O203" s="142"/>
      <c r="P203" s="142"/>
      <c r="Q203" s="142"/>
      <c r="R203" s="142"/>
      <c r="S203" s="143"/>
      <c r="T203" s="142"/>
      <c r="U203" s="142"/>
      <c r="V203" s="144"/>
      <c r="W203" s="142"/>
      <c r="X203" s="142"/>
      <c r="Y203" s="142"/>
      <c r="Z203" s="142"/>
      <c r="AA203" s="142"/>
      <c r="AB203" s="142"/>
    </row>
    <row r="204" spans="1:28" ht="13.2">
      <c r="A204" s="158">
        <v>6</v>
      </c>
      <c r="B204" s="238" t="s">
        <v>53</v>
      </c>
      <c r="C204" s="171"/>
      <c r="D204" s="178">
        <v>5</v>
      </c>
      <c r="E204" s="172">
        <v>5</v>
      </c>
      <c r="F204" s="173"/>
      <c r="G204" s="157"/>
      <c r="H204" s="138"/>
      <c r="I204" s="139"/>
      <c r="J204" s="140"/>
      <c r="K204" s="140"/>
      <c r="L204" s="138"/>
      <c r="M204" s="141"/>
      <c r="N204" s="142"/>
      <c r="O204" s="142"/>
      <c r="P204" s="142"/>
      <c r="Q204" s="142"/>
      <c r="R204" s="142"/>
      <c r="S204" s="143"/>
      <c r="T204" s="142"/>
      <c r="U204" s="142"/>
      <c r="V204" s="144"/>
      <c r="W204" s="142"/>
      <c r="X204" s="142"/>
      <c r="Y204" s="142"/>
      <c r="Z204" s="142"/>
      <c r="AA204" s="142"/>
      <c r="AB204" s="142"/>
    </row>
    <row r="205" spans="1:28" ht="13.2">
      <c r="A205" s="158"/>
      <c r="B205" s="176"/>
      <c r="C205" s="177"/>
      <c r="D205" s="157"/>
      <c r="E205" s="157"/>
      <c r="F205" s="157"/>
      <c r="G205" s="157"/>
      <c r="H205" s="138"/>
      <c r="I205" s="139"/>
      <c r="J205" s="140"/>
      <c r="K205" s="140"/>
      <c r="L205" s="138"/>
      <c r="M205" s="141"/>
      <c r="N205" s="142"/>
      <c r="O205" s="142"/>
      <c r="P205" s="142"/>
      <c r="Q205" s="142"/>
      <c r="R205" s="142"/>
      <c r="S205" s="143"/>
      <c r="T205" s="142"/>
      <c r="U205" s="142"/>
      <c r="V205" s="144"/>
      <c r="W205" s="142"/>
      <c r="X205" s="142"/>
      <c r="Y205" s="142"/>
      <c r="Z205" s="142"/>
      <c r="AA205" s="142"/>
      <c r="AB205" s="142"/>
    </row>
    <row r="206" spans="1:28" ht="13.2">
      <c r="A206" s="158"/>
      <c r="B206" s="235" t="s">
        <v>54</v>
      </c>
      <c r="C206" s="159" t="s">
        <v>10</v>
      </c>
      <c r="D206" s="160" t="s">
        <v>34</v>
      </c>
      <c r="E206" s="160" t="s">
        <v>35</v>
      </c>
      <c r="F206" s="161" t="s">
        <v>36</v>
      </c>
      <c r="G206" s="3"/>
      <c r="H206" s="138"/>
      <c r="I206" s="139"/>
      <c r="J206" s="140"/>
      <c r="K206" s="140"/>
      <c r="L206" s="138"/>
      <c r="M206" s="141"/>
      <c r="N206" s="142"/>
      <c r="O206" s="142"/>
      <c r="P206" s="142"/>
      <c r="Q206" s="142"/>
      <c r="R206" s="142"/>
      <c r="S206" s="143"/>
      <c r="T206" s="142"/>
      <c r="U206" s="142"/>
      <c r="V206" s="144"/>
      <c r="W206" s="142"/>
      <c r="X206" s="142"/>
      <c r="Y206" s="142"/>
      <c r="Z206" s="142"/>
      <c r="AA206" s="142"/>
      <c r="AB206" s="142"/>
    </row>
    <row r="207" spans="1:28" ht="13.2">
      <c r="A207" s="158">
        <v>1</v>
      </c>
      <c r="B207" s="236" t="s">
        <v>47</v>
      </c>
      <c r="C207" s="162">
        <v>0.55000000000000004</v>
      </c>
      <c r="D207" s="174">
        <v>5</v>
      </c>
      <c r="E207" s="163">
        <v>1</v>
      </c>
      <c r="F207" s="164">
        <f>MROUND('1RM'!$C$4*C207,5)</f>
        <v>145</v>
      </c>
      <c r="G207" s="157"/>
      <c r="H207" s="138"/>
      <c r="I207" s="139"/>
      <c r="J207" s="140">
        <f t="shared" ref="J207:J210" si="70">D207*E207</f>
        <v>5</v>
      </c>
      <c r="K207" s="140">
        <f t="shared" ref="K207:K210" si="71">F207*J207</f>
        <v>725</v>
      </c>
      <c r="L207" s="138"/>
      <c r="M207" s="141"/>
      <c r="N207" s="142"/>
      <c r="O207" s="142"/>
      <c r="P207" s="142"/>
      <c r="Q207" s="142"/>
      <c r="R207" s="142"/>
      <c r="S207" s="138">
        <f>J207</f>
        <v>5</v>
      </c>
      <c r="T207" s="140">
        <f>J208</f>
        <v>4</v>
      </c>
      <c r="U207" s="140">
        <f>J209</f>
        <v>3</v>
      </c>
      <c r="V207" s="139">
        <f>J210</f>
        <v>8</v>
      </c>
      <c r="W207" s="142"/>
      <c r="X207" s="142"/>
      <c r="Y207" s="142"/>
      <c r="Z207" s="142"/>
      <c r="AA207" s="142"/>
      <c r="AB207" s="142"/>
    </row>
    <row r="208" spans="1:28" ht="13.2">
      <c r="A208" s="158"/>
      <c r="B208" s="165"/>
      <c r="C208" s="166">
        <v>0.65</v>
      </c>
      <c r="D208" s="167">
        <v>4</v>
      </c>
      <c r="E208" s="168">
        <v>1</v>
      </c>
      <c r="F208" s="169">
        <f>MROUND('1RM'!$C$4*C208,5)</f>
        <v>170</v>
      </c>
      <c r="G208" s="157"/>
      <c r="H208" s="138"/>
      <c r="I208" s="139"/>
      <c r="J208" s="140">
        <f t="shared" si="70"/>
        <v>4</v>
      </c>
      <c r="K208" s="140">
        <f t="shared" si="71"/>
        <v>680</v>
      </c>
      <c r="L208" s="138"/>
      <c r="M208" s="141"/>
      <c r="N208" s="142"/>
      <c r="O208" s="142"/>
      <c r="P208" s="142"/>
      <c r="Q208" s="142"/>
      <c r="R208" s="142"/>
      <c r="S208" s="143"/>
      <c r="T208" s="142"/>
      <c r="U208" s="142"/>
      <c r="V208" s="144"/>
      <c r="W208" s="142"/>
      <c r="X208" s="142"/>
      <c r="Y208" s="142"/>
      <c r="Z208" s="142"/>
      <c r="AA208" s="142"/>
      <c r="AB208" s="142"/>
    </row>
    <row r="209" spans="1:28" ht="13.2">
      <c r="A209" s="158"/>
      <c r="B209" s="165"/>
      <c r="C209" s="166">
        <v>0.75</v>
      </c>
      <c r="D209" s="167">
        <v>3</v>
      </c>
      <c r="E209" s="168">
        <v>1</v>
      </c>
      <c r="F209" s="169">
        <f>MROUND('1RM'!$C$4*C209,5)</f>
        <v>200</v>
      </c>
      <c r="G209" s="157"/>
      <c r="H209" s="138"/>
      <c r="I209" s="139"/>
      <c r="J209" s="140">
        <f t="shared" si="70"/>
        <v>3</v>
      </c>
      <c r="K209" s="140">
        <f t="shared" si="71"/>
        <v>600</v>
      </c>
      <c r="L209" s="138"/>
      <c r="M209" s="141"/>
      <c r="N209" s="142"/>
      <c r="O209" s="142"/>
      <c r="P209" s="142"/>
      <c r="Q209" s="142"/>
      <c r="R209" s="142"/>
      <c r="S209" s="143"/>
      <c r="T209" s="142"/>
      <c r="U209" s="142"/>
      <c r="V209" s="144"/>
      <c r="W209" s="142"/>
      <c r="X209" s="142"/>
      <c r="Y209" s="142"/>
      <c r="Z209" s="142"/>
      <c r="AA209" s="142"/>
      <c r="AB209" s="142"/>
    </row>
    <row r="210" spans="1:28" ht="13.2">
      <c r="A210" s="158"/>
      <c r="B210" s="170"/>
      <c r="C210" s="171">
        <v>0.85</v>
      </c>
      <c r="D210" s="178">
        <v>2</v>
      </c>
      <c r="E210" s="172">
        <v>4</v>
      </c>
      <c r="F210" s="173">
        <f>MROUND('1RM'!$C$4*C210,5)</f>
        <v>225</v>
      </c>
      <c r="G210" s="157"/>
      <c r="H210" s="138"/>
      <c r="I210" s="139"/>
      <c r="J210" s="140">
        <f t="shared" si="70"/>
        <v>8</v>
      </c>
      <c r="K210" s="140">
        <f t="shared" si="71"/>
        <v>1800</v>
      </c>
      <c r="L210" s="138"/>
      <c r="M210" s="141"/>
      <c r="N210" s="142"/>
      <c r="O210" s="142"/>
      <c r="P210" s="142"/>
      <c r="Q210" s="142"/>
      <c r="R210" s="142"/>
      <c r="S210" s="143"/>
      <c r="T210" s="142"/>
      <c r="U210" s="142"/>
      <c r="V210" s="144"/>
      <c r="W210" s="142"/>
      <c r="X210" s="142"/>
      <c r="Y210" s="142"/>
      <c r="Z210" s="142"/>
      <c r="AA210" s="142"/>
      <c r="AB210" s="142"/>
    </row>
    <row r="211" spans="1:28" ht="13.2">
      <c r="A211" s="158">
        <v>2</v>
      </c>
      <c r="B211" s="236" t="s">
        <v>48</v>
      </c>
      <c r="C211" s="162">
        <v>0.5</v>
      </c>
      <c r="D211" s="174">
        <v>4</v>
      </c>
      <c r="E211" s="163">
        <v>1</v>
      </c>
      <c r="F211" s="164">
        <f>MROUND('1RM'!$C$5*C211,5)</f>
        <v>235</v>
      </c>
      <c r="G211" s="157"/>
      <c r="H211" s="138"/>
      <c r="I211" s="139"/>
      <c r="J211" s="140"/>
      <c r="K211" s="140"/>
      <c r="L211" s="138">
        <f t="shared" ref="L211:L215" si="72">D211*E211</f>
        <v>4</v>
      </c>
      <c r="M211" s="141">
        <f t="shared" ref="M211:M215" si="73">F211*L211</f>
        <v>940</v>
      </c>
      <c r="N211" s="142"/>
      <c r="O211" s="142"/>
      <c r="P211" s="142"/>
      <c r="Q211" s="142"/>
      <c r="R211" s="142"/>
      <c r="S211" s="143"/>
      <c r="T211" s="142"/>
      <c r="U211" s="142"/>
      <c r="V211" s="144"/>
      <c r="W211" s="142"/>
      <c r="X211" s="140">
        <f>L211</f>
        <v>4</v>
      </c>
      <c r="Y211" s="140">
        <f>L212</f>
        <v>4</v>
      </c>
      <c r="Z211" s="140">
        <f>L213</f>
        <v>6</v>
      </c>
      <c r="AA211" s="140">
        <f>L214+L215</f>
        <v>12</v>
      </c>
      <c r="AB211" s="142"/>
    </row>
    <row r="212" spans="1:28" ht="13.2">
      <c r="A212" s="158"/>
      <c r="B212" s="165"/>
      <c r="C212" s="166">
        <v>0.6</v>
      </c>
      <c r="D212" s="167">
        <v>4</v>
      </c>
      <c r="E212" s="168">
        <v>1</v>
      </c>
      <c r="F212" s="169">
        <f>MROUND('1RM'!$C$5*C212,5)</f>
        <v>280</v>
      </c>
      <c r="G212" s="157"/>
      <c r="H212" s="138"/>
      <c r="I212" s="139"/>
      <c r="J212" s="140"/>
      <c r="K212" s="140"/>
      <c r="L212" s="138">
        <f t="shared" si="72"/>
        <v>4</v>
      </c>
      <c r="M212" s="141">
        <f t="shared" si="73"/>
        <v>1120</v>
      </c>
      <c r="N212" s="142"/>
      <c r="O212" s="142"/>
      <c r="P212" s="142"/>
      <c r="Q212" s="142"/>
      <c r="R212" s="142"/>
      <c r="S212" s="143"/>
      <c r="T212" s="142"/>
      <c r="U212" s="142"/>
      <c r="V212" s="144"/>
      <c r="W212" s="142"/>
      <c r="X212" s="142"/>
      <c r="Y212" s="142"/>
      <c r="Z212" s="142"/>
      <c r="AA212" s="142"/>
      <c r="AB212" s="142"/>
    </row>
    <row r="213" spans="1:28" ht="13.2">
      <c r="A213" s="158"/>
      <c r="B213" s="165"/>
      <c r="C213" s="166">
        <v>0.7</v>
      </c>
      <c r="D213" s="167">
        <v>3</v>
      </c>
      <c r="E213" s="168">
        <v>2</v>
      </c>
      <c r="F213" s="169">
        <f>MROUND('1RM'!$C$5*C213,5)</f>
        <v>330</v>
      </c>
      <c r="G213" s="157"/>
      <c r="H213" s="138"/>
      <c r="I213" s="139"/>
      <c r="J213" s="140"/>
      <c r="K213" s="140"/>
      <c r="L213" s="138">
        <f t="shared" si="72"/>
        <v>6</v>
      </c>
      <c r="M213" s="141">
        <f t="shared" si="73"/>
        <v>1980</v>
      </c>
      <c r="N213" s="142"/>
      <c r="O213" s="142"/>
      <c r="P213" s="142"/>
      <c r="Q213" s="142"/>
      <c r="R213" s="142"/>
      <c r="S213" s="143"/>
      <c r="T213" s="142"/>
      <c r="U213" s="142"/>
      <c r="V213" s="144"/>
      <c r="W213" s="142"/>
      <c r="X213" s="142"/>
      <c r="Y213" s="142"/>
      <c r="Z213" s="142"/>
      <c r="AA213" s="142"/>
      <c r="AB213" s="142"/>
    </row>
    <row r="214" spans="1:28" ht="13.2">
      <c r="A214" s="158"/>
      <c r="B214" s="165"/>
      <c r="C214" s="166">
        <v>0.8</v>
      </c>
      <c r="D214" s="167">
        <v>3</v>
      </c>
      <c r="E214" s="168">
        <v>2</v>
      </c>
      <c r="F214" s="169">
        <f>MROUND('1RM'!$C$5*C214,5)</f>
        <v>375</v>
      </c>
      <c r="G214" s="157"/>
      <c r="H214" s="138"/>
      <c r="I214" s="139"/>
      <c r="J214" s="140"/>
      <c r="K214" s="140"/>
      <c r="L214" s="138">
        <f t="shared" si="72"/>
        <v>6</v>
      </c>
      <c r="M214" s="141">
        <f t="shared" si="73"/>
        <v>2250</v>
      </c>
      <c r="N214" s="142"/>
      <c r="O214" s="142"/>
      <c r="P214" s="142"/>
      <c r="Q214" s="142"/>
      <c r="R214" s="142"/>
      <c r="S214" s="143"/>
      <c r="T214" s="142"/>
      <c r="U214" s="142"/>
      <c r="V214" s="144"/>
      <c r="W214" s="142"/>
      <c r="X214" s="142"/>
      <c r="Y214" s="142"/>
      <c r="Z214" s="142"/>
      <c r="AA214" s="142"/>
      <c r="AB214" s="142"/>
    </row>
    <row r="215" spans="1:28" ht="13.2">
      <c r="A215" s="158"/>
      <c r="B215" s="170"/>
      <c r="C215" s="171">
        <v>0.85</v>
      </c>
      <c r="D215" s="178">
        <v>2</v>
      </c>
      <c r="E215" s="172">
        <v>3</v>
      </c>
      <c r="F215" s="173">
        <f>MROUND('1RM'!$C$5*C215,5)</f>
        <v>400</v>
      </c>
      <c r="G215" s="157"/>
      <c r="H215" s="138"/>
      <c r="I215" s="139"/>
      <c r="J215" s="140"/>
      <c r="K215" s="140"/>
      <c r="L215" s="138">
        <f t="shared" si="72"/>
        <v>6</v>
      </c>
      <c r="M215" s="141">
        <f t="shared" si="73"/>
        <v>2400</v>
      </c>
      <c r="N215" s="142"/>
      <c r="O215" s="142"/>
      <c r="P215" s="142"/>
      <c r="Q215" s="142"/>
      <c r="R215" s="142"/>
      <c r="S215" s="143"/>
      <c r="T215" s="142"/>
      <c r="U215" s="142"/>
      <c r="V215" s="144"/>
      <c r="W215" s="142"/>
      <c r="X215" s="142"/>
      <c r="Y215" s="142"/>
      <c r="Z215" s="142"/>
      <c r="AA215" s="142"/>
      <c r="AB215" s="142"/>
    </row>
    <row r="216" spans="1:28" ht="13.2">
      <c r="A216" s="158">
        <v>3</v>
      </c>
      <c r="B216" s="236" t="s">
        <v>47</v>
      </c>
      <c r="C216" s="162">
        <v>0.5</v>
      </c>
      <c r="D216" s="174">
        <v>3</v>
      </c>
      <c r="E216" s="163">
        <v>1</v>
      </c>
      <c r="F216" s="164">
        <f>MROUND('1RM'!$C$4*C216,5)</f>
        <v>135</v>
      </c>
      <c r="G216" s="157"/>
      <c r="H216" s="138"/>
      <c r="I216" s="139"/>
      <c r="J216" s="140">
        <f t="shared" ref="J216:J219" si="74">D216*E216</f>
        <v>3</v>
      </c>
      <c r="K216" s="140">
        <f t="shared" ref="K216:K219" si="75">F216*J216</f>
        <v>405</v>
      </c>
      <c r="L216" s="138"/>
      <c r="M216" s="141"/>
      <c r="N216" s="142"/>
      <c r="O216" s="142"/>
      <c r="P216" s="142"/>
      <c r="Q216" s="142"/>
      <c r="R216" s="142"/>
      <c r="S216" s="138">
        <f>J216</f>
        <v>3</v>
      </c>
      <c r="T216" s="140">
        <f>J217</f>
        <v>3</v>
      </c>
      <c r="U216" s="140">
        <f>J218</f>
        <v>3</v>
      </c>
      <c r="V216" s="139">
        <f>J219</f>
        <v>6</v>
      </c>
      <c r="W216" s="142"/>
      <c r="X216" s="142"/>
      <c r="Y216" s="142"/>
      <c r="Z216" s="142"/>
      <c r="AA216" s="142"/>
      <c r="AB216" s="142"/>
    </row>
    <row r="217" spans="1:28" ht="13.2">
      <c r="A217" s="158"/>
      <c r="B217" s="165"/>
      <c r="C217" s="166">
        <v>0.6</v>
      </c>
      <c r="D217" s="167">
        <v>3</v>
      </c>
      <c r="E217" s="168">
        <v>1</v>
      </c>
      <c r="F217" s="169">
        <f>MROUND('1RM'!$C$4*C217,5)</f>
        <v>160</v>
      </c>
      <c r="G217" s="157"/>
      <c r="H217" s="138"/>
      <c r="I217" s="139"/>
      <c r="J217" s="140">
        <f t="shared" si="74"/>
        <v>3</v>
      </c>
      <c r="K217" s="140">
        <f t="shared" si="75"/>
        <v>480</v>
      </c>
      <c r="L217" s="138"/>
      <c r="M217" s="141"/>
      <c r="N217" s="142"/>
      <c r="O217" s="142"/>
      <c r="P217" s="142"/>
      <c r="Q217" s="142"/>
      <c r="R217" s="142"/>
      <c r="S217" s="143"/>
      <c r="T217" s="142"/>
      <c r="U217" s="142"/>
      <c r="V217" s="144"/>
      <c r="W217" s="142"/>
      <c r="X217" s="142"/>
      <c r="Y217" s="142"/>
      <c r="Z217" s="142"/>
      <c r="AA217" s="142"/>
      <c r="AB217" s="142"/>
    </row>
    <row r="218" spans="1:28" ht="13.2">
      <c r="A218" s="158"/>
      <c r="B218" s="165"/>
      <c r="C218" s="166">
        <v>0.7</v>
      </c>
      <c r="D218" s="167">
        <v>3</v>
      </c>
      <c r="E218" s="168">
        <v>1</v>
      </c>
      <c r="F218" s="169">
        <f>MROUND('1RM'!$C$4*C218,5)</f>
        <v>185</v>
      </c>
      <c r="G218" s="157"/>
      <c r="H218" s="138"/>
      <c r="I218" s="139"/>
      <c r="J218" s="140">
        <f t="shared" si="74"/>
        <v>3</v>
      </c>
      <c r="K218" s="140">
        <f t="shared" si="75"/>
        <v>555</v>
      </c>
      <c r="L218" s="138"/>
      <c r="M218" s="141"/>
      <c r="N218" s="142"/>
      <c r="O218" s="142"/>
      <c r="P218" s="142"/>
      <c r="Q218" s="142"/>
      <c r="R218" s="142"/>
      <c r="S218" s="143"/>
      <c r="T218" s="142"/>
      <c r="U218" s="142"/>
      <c r="V218" s="144"/>
      <c r="W218" s="142"/>
      <c r="X218" s="142"/>
      <c r="Y218" s="142"/>
      <c r="Z218" s="142"/>
      <c r="AA218" s="142"/>
      <c r="AB218" s="142"/>
    </row>
    <row r="219" spans="1:28" ht="13.2">
      <c r="A219" s="158"/>
      <c r="B219" s="170"/>
      <c r="C219" s="171">
        <v>0.8</v>
      </c>
      <c r="D219" s="178">
        <v>2</v>
      </c>
      <c r="E219" s="172">
        <v>3</v>
      </c>
      <c r="F219" s="173">
        <f>MROUND('1RM'!$C$4*C219,5)</f>
        <v>210</v>
      </c>
      <c r="G219" s="157"/>
      <c r="H219" s="138"/>
      <c r="I219" s="139"/>
      <c r="J219" s="140">
        <f t="shared" si="74"/>
        <v>6</v>
      </c>
      <c r="K219" s="140">
        <f t="shared" si="75"/>
        <v>1260</v>
      </c>
      <c r="L219" s="138"/>
      <c r="M219" s="141"/>
      <c r="N219" s="142"/>
      <c r="O219" s="142"/>
      <c r="P219" s="142"/>
      <c r="Q219" s="142"/>
      <c r="R219" s="142"/>
      <c r="S219" s="143"/>
      <c r="T219" s="142"/>
      <c r="U219" s="142"/>
      <c r="V219" s="144"/>
      <c r="W219" s="142"/>
      <c r="X219" s="142"/>
      <c r="Y219" s="142"/>
      <c r="Z219" s="142"/>
      <c r="AA219" s="142"/>
      <c r="AB219" s="142"/>
    </row>
    <row r="220" spans="1:28" ht="13.2">
      <c r="A220" s="158">
        <v>4</v>
      </c>
      <c r="B220" s="237" t="s">
        <v>61</v>
      </c>
      <c r="C220" s="166"/>
      <c r="D220" s="167">
        <v>10</v>
      </c>
      <c r="E220" s="168">
        <v>5</v>
      </c>
      <c r="F220" s="169"/>
      <c r="G220" s="157"/>
      <c r="H220" s="138"/>
      <c r="I220" s="139"/>
      <c r="J220" s="140"/>
      <c r="K220" s="140"/>
      <c r="L220" s="138"/>
      <c r="M220" s="141"/>
      <c r="N220" s="179"/>
      <c r="O220" s="179"/>
      <c r="P220" s="179"/>
      <c r="Q220" s="179"/>
      <c r="R220" s="179"/>
      <c r="S220" s="180"/>
      <c r="T220" s="179"/>
      <c r="U220" s="179"/>
      <c r="V220" s="141"/>
      <c r="W220" s="179"/>
      <c r="X220" s="179"/>
      <c r="Y220" s="179"/>
      <c r="Z220" s="179"/>
      <c r="AA220" s="179"/>
      <c r="AB220" s="179"/>
    </row>
    <row r="221" spans="1:28" ht="13.2">
      <c r="A221" s="158">
        <v>5</v>
      </c>
      <c r="B221" s="238" t="s">
        <v>58</v>
      </c>
      <c r="C221" s="171"/>
      <c r="D221" s="178">
        <v>5</v>
      </c>
      <c r="E221" s="172">
        <v>5</v>
      </c>
      <c r="F221" s="173"/>
      <c r="G221" s="157"/>
      <c r="H221" s="138"/>
      <c r="I221" s="139"/>
      <c r="J221" s="140"/>
      <c r="K221" s="140"/>
      <c r="L221" s="138"/>
      <c r="M221" s="141"/>
      <c r="N221" s="142"/>
      <c r="O221" s="142"/>
      <c r="P221" s="142"/>
      <c r="Q221" s="142"/>
      <c r="R221" s="142"/>
      <c r="S221" s="143"/>
      <c r="T221" s="142"/>
      <c r="U221" s="142"/>
      <c r="V221" s="144"/>
      <c r="W221" s="142"/>
      <c r="X221" s="142"/>
      <c r="Y221" s="142"/>
      <c r="Z221" s="142"/>
      <c r="AA221" s="142"/>
      <c r="AB221" s="142"/>
    </row>
    <row r="222" spans="1:28" ht="13.2">
      <c r="A222" s="158"/>
      <c r="B222" s="176"/>
      <c r="C222" s="177"/>
      <c r="D222" s="157"/>
      <c r="E222" s="157"/>
      <c r="F222" s="157"/>
      <c r="G222" s="157"/>
      <c r="H222" s="138"/>
      <c r="I222" s="139"/>
      <c r="J222" s="140"/>
      <c r="K222" s="140"/>
      <c r="L222" s="138"/>
      <c r="M222" s="141"/>
      <c r="N222" s="142"/>
      <c r="O222" s="142"/>
      <c r="P222" s="142"/>
      <c r="Q222" s="142"/>
      <c r="R222" s="142"/>
      <c r="S222" s="143"/>
      <c r="T222" s="142"/>
      <c r="U222" s="142"/>
      <c r="V222" s="144"/>
      <c r="W222" s="142"/>
      <c r="X222" s="142"/>
      <c r="Y222" s="142"/>
      <c r="Z222" s="142"/>
      <c r="AA222" s="142"/>
      <c r="AB222" s="142"/>
    </row>
    <row r="223" spans="1:28" ht="13.2">
      <c r="A223" s="158"/>
      <c r="B223" s="235" t="s">
        <v>59</v>
      </c>
      <c r="C223" s="159" t="s">
        <v>10</v>
      </c>
      <c r="D223" s="160" t="s">
        <v>34</v>
      </c>
      <c r="E223" s="160" t="s">
        <v>35</v>
      </c>
      <c r="F223" s="161" t="s">
        <v>36</v>
      </c>
      <c r="G223" s="3"/>
      <c r="H223" s="138"/>
      <c r="I223" s="139"/>
      <c r="J223" s="140"/>
      <c r="K223" s="140"/>
      <c r="L223" s="138"/>
      <c r="M223" s="141"/>
      <c r="N223" s="142"/>
      <c r="O223" s="142"/>
      <c r="P223" s="142"/>
      <c r="Q223" s="142"/>
      <c r="R223" s="142"/>
      <c r="S223" s="143"/>
      <c r="T223" s="142"/>
      <c r="U223" s="142"/>
      <c r="V223" s="144"/>
      <c r="W223" s="142"/>
      <c r="X223" s="142"/>
      <c r="Y223" s="142"/>
      <c r="Z223" s="142"/>
      <c r="AA223" s="142"/>
      <c r="AB223" s="142"/>
    </row>
    <row r="224" spans="1:28" ht="13.2">
      <c r="A224" s="158">
        <v>1</v>
      </c>
      <c r="B224" s="236" t="s">
        <v>65</v>
      </c>
      <c r="C224" s="162">
        <v>0.5</v>
      </c>
      <c r="D224" s="174">
        <v>5</v>
      </c>
      <c r="E224" s="163">
        <v>1</v>
      </c>
      <c r="F224" s="164">
        <f>MROUND('1RM'!$C$3*C224,5)</f>
        <v>200</v>
      </c>
      <c r="G224" s="157"/>
      <c r="H224" s="138">
        <f t="shared" ref="H224:H227" si="76">D224*E224</f>
        <v>5</v>
      </c>
      <c r="I224" s="139">
        <f t="shared" ref="I224:I227" si="77">F224*H224</f>
        <v>1000</v>
      </c>
      <c r="J224" s="140"/>
      <c r="K224" s="140"/>
      <c r="L224" s="138"/>
      <c r="M224" s="141"/>
      <c r="N224" s="140">
        <f>H224</f>
        <v>5</v>
      </c>
      <c r="O224" s="140">
        <f>H225</f>
        <v>4</v>
      </c>
      <c r="P224" s="140">
        <f>H226</f>
        <v>6</v>
      </c>
      <c r="Q224" s="140">
        <f>H227</f>
        <v>18</v>
      </c>
      <c r="R224" s="142"/>
      <c r="S224" s="143"/>
      <c r="T224" s="142"/>
      <c r="U224" s="142"/>
      <c r="V224" s="144"/>
      <c r="W224" s="142"/>
      <c r="X224" s="142"/>
      <c r="Y224" s="142"/>
      <c r="Z224" s="142"/>
      <c r="AA224" s="142"/>
      <c r="AB224" s="142"/>
    </row>
    <row r="225" spans="1:28" ht="13.2">
      <c r="A225" s="158"/>
      <c r="B225" s="165"/>
      <c r="C225" s="166">
        <v>0.6</v>
      </c>
      <c r="D225" s="167">
        <v>4</v>
      </c>
      <c r="E225" s="168">
        <v>1</v>
      </c>
      <c r="F225" s="169">
        <f>MROUND('1RM'!$C$3*C225,5)</f>
        <v>240</v>
      </c>
      <c r="G225" s="157"/>
      <c r="H225" s="138">
        <f t="shared" si="76"/>
        <v>4</v>
      </c>
      <c r="I225" s="139">
        <f t="shared" si="77"/>
        <v>960</v>
      </c>
      <c r="J225" s="140"/>
      <c r="K225" s="140"/>
      <c r="L225" s="138"/>
      <c r="M225" s="141"/>
      <c r="N225" s="142"/>
      <c r="O225" s="142"/>
      <c r="P225" s="142"/>
      <c r="Q225" s="142"/>
      <c r="R225" s="142"/>
      <c r="S225" s="143"/>
      <c r="T225" s="142"/>
      <c r="U225" s="142"/>
      <c r="V225" s="144"/>
      <c r="W225" s="142"/>
      <c r="X225" s="142"/>
      <c r="Y225" s="142"/>
      <c r="Z225" s="142"/>
      <c r="AA225" s="142"/>
      <c r="AB225" s="142"/>
    </row>
    <row r="226" spans="1:28" ht="13.2">
      <c r="A226" s="158"/>
      <c r="B226" s="165"/>
      <c r="C226" s="166">
        <v>0.7</v>
      </c>
      <c r="D226" s="167">
        <v>3</v>
      </c>
      <c r="E226" s="168">
        <v>2</v>
      </c>
      <c r="F226" s="169">
        <f>MROUND('1RM'!$C$3*C226,5)</f>
        <v>280</v>
      </c>
      <c r="G226" s="157"/>
      <c r="H226" s="138">
        <f t="shared" si="76"/>
        <v>6</v>
      </c>
      <c r="I226" s="139">
        <f t="shared" si="77"/>
        <v>1680</v>
      </c>
      <c r="J226" s="140"/>
      <c r="K226" s="140"/>
      <c r="L226" s="138"/>
      <c r="M226" s="141"/>
      <c r="N226" s="142"/>
      <c r="O226" s="142"/>
      <c r="P226" s="142"/>
      <c r="Q226" s="142"/>
      <c r="R226" s="142"/>
      <c r="S226" s="143"/>
      <c r="T226" s="142"/>
      <c r="U226" s="142"/>
      <c r="V226" s="144"/>
      <c r="W226" s="142"/>
      <c r="X226" s="142"/>
      <c r="Y226" s="142"/>
      <c r="Z226" s="142"/>
      <c r="AA226" s="142"/>
      <c r="AB226" s="142"/>
    </row>
    <row r="227" spans="1:28" ht="13.2">
      <c r="A227" s="158"/>
      <c r="B227" s="170"/>
      <c r="C227" s="171">
        <v>0.8</v>
      </c>
      <c r="D227" s="178">
        <v>3</v>
      </c>
      <c r="E227" s="172">
        <v>6</v>
      </c>
      <c r="F227" s="173">
        <f>MROUND('1RM'!$C$3*C227,5)</f>
        <v>320</v>
      </c>
      <c r="G227" s="157"/>
      <c r="H227" s="138">
        <f t="shared" si="76"/>
        <v>18</v>
      </c>
      <c r="I227" s="139">
        <f t="shared" si="77"/>
        <v>5760</v>
      </c>
      <c r="J227" s="140"/>
      <c r="K227" s="140"/>
      <c r="L227" s="138"/>
      <c r="M227" s="141"/>
      <c r="N227" s="142"/>
      <c r="O227" s="142"/>
      <c r="P227" s="142"/>
      <c r="Q227" s="142"/>
      <c r="R227" s="142"/>
      <c r="S227" s="143"/>
      <c r="T227" s="142"/>
      <c r="U227" s="142"/>
      <c r="V227" s="144"/>
      <c r="W227" s="142"/>
      <c r="X227" s="142"/>
      <c r="Y227" s="142"/>
      <c r="Z227" s="142"/>
      <c r="AA227" s="142"/>
      <c r="AB227" s="142"/>
    </row>
    <row r="228" spans="1:28" ht="13.2">
      <c r="A228" s="158">
        <v>2</v>
      </c>
      <c r="B228" s="236" t="s">
        <v>47</v>
      </c>
      <c r="C228" s="162">
        <v>0.55000000000000004</v>
      </c>
      <c r="D228" s="174">
        <v>4</v>
      </c>
      <c r="E228" s="163">
        <v>1</v>
      </c>
      <c r="F228" s="164">
        <f>MROUND('1RM'!$C$4*C228,5)</f>
        <v>145</v>
      </c>
      <c r="G228" s="157"/>
      <c r="H228" s="138"/>
      <c r="I228" s="139"/>
      <c r="J228" s="140">
        <f t="shared" ref="J228:J230" si="78">D228*E228</f>
        <v>4</v>
      </c>
      <c r="K228" s="140">
        <f t="shared" ref="K228:K230" si="79">F228*J228</f>
        <v>580</v>
      </c>
      <c r="L228" s="138"/>
      <c r="M228" s="141"/>
      <c r="N228" s="142"/>
      <c r="O228" s="142"/>
      <c r="P228" s="142"/>
      <c r="Q228" s="142"/>
      <c r="R228" s="142"/>
      <c r="S228" s="138">
        <f>J228</f>
        <v>4</v>
      </c>
      <c r="T228" s="140">
        <f>J229</f>
        <v>4</v>
      </c>
      <c r="U228" s="140">
        <f>J230</f>
        <v>16</v>
      </c>
      <c r="V228" s="144"/>
      <c r="W228" s="142"/>
      <c r="X228" s="142"/>
      <c r="Y228" s="142"/>
      <c r="Z228" s="142"/>
      <c r="AA228" s="142"/>
      <c r="AB228" s="142"/>
    </row>
    <row r="229" spans="1:28" ht="13.2">
      <c r="A229" s="158"/>
      <c r="B229" s="165"/>
      <c r="C229" s="166">
        <v>0.65</v>
      </c>
      <c r="D229" s="167">
        <v>4</v>
      </c>
      <c r="E229" s="168">
        <v>1</v>
      </c>
      <c r="F229" s="169">
        <f>MROUND('1RM'!$C$4*C229,5)</f>
        <v>170</v>
      </c>
      <c r="G229" s="157"/>
      <c r="H229" s="138"/>
      <c r="I229" s="139"/>
      <c r="J229" s="140">
        <f t="shared" si="78"/>
        <v>4</v>
      </c>
      <c r="K229" s="140">
        <f t="shared" si="79"/>
        <v>680</v>
      </c>
      <c r="L229" s="138"/>
      <c r="M229" s="141"/>
      <c r="N229" s="142"/>
      <c r="O229" s="142"/>
      <c r="P229" s="142"/>
      <c r="Q229" s="142"/>
      <c r="R229" s="142"/>
      <c r="S229" s="143"/>
      <c r="T229" s="142"/>
      <c r="U229" s="142"/>
      <c r="V229" s="144"/>
      <c r="W229" s="142"/>
      <c r="X229" s="142"/>
      <c r="Y229" s="142"/>
      <c r="Z229" s="142"/>
      <c r="AA229" s="142"/>
      <c r="AB229" s="142"/>
    </row>
    <row r="230" spans="1:28" ht="13.2">
      <c r="A230" s="158"/>
      <c r="B230" s="170"/>
      <c r="C230" s="171">
        <v>0.75</v>
      </c>
      <c r="D230" s="178">
        <v>4</v>
      </c>
      <c r="E230" s="172">
        <v>4</v>
      </c>
      <c r="F230" s="173">
        <f>MROUND('1RM'!$C$4*C230,5)</f>
        <v>200</v>
      </c>
      <c r="G230" s="157"/>
      <c r="H230" s="138"/>
      <c r="I230" s="139"/>
      <c r="J230" s="140">
        <f t="shared" si="78"/>
        <v>16</v>
      </c>
      <c r="K230" s="140">
        <f t="shared" si="79"/>
        <v>3200</v>
      </c>
      <c r="L230" s="138"/>
      <c r="M230" s="141"/>
      <c r="N230" s="142"/>
      <c r="O230" s="142"/>
      <c r="P230" s="142"/>
      <c r="Q230" s="142"/>
      <c r="R230" s="142"/>
      <c r="S230" s="143"/>
      <c r="T230" s="142"/>
      <c r="U230" s="142"/>
      <c r="V230" s="144"/>
      <c r="W230" s="142"/>
      <c r="X230" s="142"/>
      <c r="Y230" s="142"/>
      <c r="Z230" s="142"/>
      <c r="AA230" s="142"/>
      <c r="AB230" s="142"/>
    </row>
    <row r="231" spans="1:28" ht="13.2">
      <c r="A231" s="158">
        <v>3</v>
      </c>
      <c r="B231" s="237" t="s">
        <v>61</v>
      </c>
      <c r="C231" s="166"/>
      <c r="D231" s="167">
        <v>10</v>
      </c>
      <c r="E231" s="168">
        <v>5</v>
      </c>
      <c r="F231" s="169"/>
      <c r="G231" s="157"/>
      <c r="H231" s="138"/>
      <c r="I231" s="139"/>
      <c r="J231" s="140"/>
      <c r="K231" s="140"/>
      <c r="L231" s="138"/>
      <c r="M231" s="141"/>
      <c r="N231" s="142"/>
      <c r="O231" s="142"/>
      <c r="P231" s="142"/>
      <c r="Q231" s="142"/>
      <c r="R231" s="142"/>
      <c r="S231" s="143"/>
      <c r="T231" s="142"/>
      <c r="U231" s="142"/>
      <c r="V231" s="144"/>
      <c r="W231" s="142"/>
      <c r="X231" s="142"/>
      <c r="Y231" s="142"/>
      <c r="Z231" s="142"/>
      <c r="AA231" s="142"/>
      <c r="AB231" s="142"/>
    </row>
    <row r="232" spans="1:28" ht="13.2">
      <c r="A232" s="158">
        <v>4</v>
      </c>
      <c r="B232" s="237" t="s">
        <v>56</v>
      </c>
      <c r="C232" s="166"/>
      <c r="D232" s="167">
        <v>8</v>
      </c>
      <c r="E232" s="168">
        <v>5</v>
      </c>
      <c r="F232" s="169"/>
      <c r="G232" s="157"/>
      <c r="H232" s="138"/>
      <c r="I232" s="139"/>
      <c r="J232" s="140"/>
      <c r="K232" s="140"/>
      <c r="L232" s="138"/>
      <c r="M232" s="141"/>
      <c r="N232" s="142"/>
      <c r="O232" s="142"/>
      <c r="P232" s="142"/>
      <c r="Q232" s="142"/>
      <c r="R232" s="142"/>
      <c r="S232" s="143"/>
      <c r="T232" s="142"/>
      <c r="U232" s="142"/>
      <c r="V232" s="144"/>
      <c r="W232" s="142"/>
      <c r="X232" s="142"/>
      <c r="Y232" s="142"/>
      <c r="Z232" s="142"/>
      <c r="AA232" s="142"/>
      <c r="AB232" s="142"/>
    </row>
    <row r="233" spans="1:28" ht="13.2">
      <c r="A233" s="158">
        <v>5</v>
      </c>
      <c r="B233" s="237" t="s">
        <v>53</v>
      </c>
      <c r="C233" s="166"/>
      <c r="D233" s="167">
        <v>5</v>
      </c>
      <c r="E233" s="168">
        <v>5</v>
      </c>
      <c r="F233" s="169"/>
      <c r="G233" s="157"/>
      <c r="H233" s="138"/>
      <c r="I233" s="139"/>
      <c r="J233" s="140"/>
      <c r="K233" s="140"/>
      <c r="L233" s="138"/>
      <c r="M233" s="141"/>
      <c r="N233" s="142"/>
      <c r="O233" s="142"/>
      <c r="P233" s="142"/>
      <c r="Q233" s="142"/>
      <c r="R233" s="142"/>
      <c r="S233" s="143"/>
      <c r="T233" s="142"/>
      <c r="U233" s="142"/>
      <c r="V233" s="144"/>
      <c r="W233" s="142"/>
      <c r="X233" s="142"/>
      <c r="Y233" s="142"/>
      <c r="Z233" s="142"/>
      <c r="AA233" s="142"/>
      <c r="AB233" s="142"/>
    </row>
    <row r="234" spans="1:28" ht="13.2">
      <c r="A234" s="158">
        <v>6</v>
      </c>
      <c r="B234" s="170" t="s">
        <v>37</v>
      </c>
      <c r="C234" s="171"/>
      <c r="D234" s="178">
        <v>10</v>
      </c>
      <c r="E234" s="172">
        <v>3</v>
      </c>
      <c r="F234" s="173"/>
      <c r="G234" s="157"/>
      <c r="H234" s="138"/>
      <c r="I234" s="139"/>
      <c r="J234" s="140"/>
      <c r="K234" s="140"/>
      <c r="L234" s="138"/>
      <c r="M234" s="141"/>
      <c r="N234" s="142"/>
      <c r="O234" s="142"/>
      <c r="P234" s="142"/>
      <c r="Q234" s="142"/>
      <c r="R234" s="142"/>
      <c r="S234" s="143"/>
      <c r="T234" s="142"/>
      <c r="U234" s="142"/>
      <c r="V234" s="144"/>
      <c r="W234" s="142"/>
      <c r="X234" s="142"/>
      <c r="Y234" s="142"/>
      <c r="Z234" s="142"/>
      <c r="AA234" s="142"/>
      <c r="AB234" s="142"/>
    </row>
    <row r="235" spans="1:28" ht="13.2">
      <c r="A235" s="134"/>
      <c r="B235" s="113"/>
      <c r="C235" s="120"/>
      <c r="D235" s="121"/>
      <c r="E235" s="121"/>
      <c r="F235" s="121"/>
      <c r="G235" s="157"/>
      <c r="H235" s="138"/>
      <c r="I235" s="139"/>
      <c r="J235" s="140"/>
      <c r="K235" s="140"/>
      <c r="L235" s="138"/>
      <c r="M235" s="141"/>
      <c r="N235" s="142"/>
      <c r="O235" s="142"/>
      <c r="P235" s="142"/>
      <c r="Q235" s="142"/>
      <c r="R235" s="142"/>
      <c r="S235" s="143"/>
      <c r="T235" s="142"/>
      <c r="U235" s="142"/>
      <c r="V235" s="144"/>
      <c r="W235" s="142"/>
      <c r="X235" s="142"/>
      <c r="Y235" s="142"/>
      <c r="Z235" s="142"/>
      <c r="AA235" s="142"/>
      <c r="AB235" s="142"/>
    </row>
    <row r="236" spans="1:28" ht="13.2">
      <c r="A236" s="130"/>
      <c r="B236" s="234" t="s">
        <v>65</v>
      </c>
      <c r="C236" s="146"/>
      <c r="D236" s="147">
        <f>SUM(H188:H235)</f>
        <v>83</v>
      </c>
      <c r="E236" s="148"/>
      <c r="F236" s="147">
        <f>SUM(I188:I235)</f>
        <v>23240</v>
      </c>
      <c r="G236" s="132"/>
      <c r="H236" s="138"/>
      <c r="I236" s="139"/>
      <c r="J236" s="140"/>
      <c r="K236" s="140"/>
      <c r="L236" s="138"/>
      <c r="M236" s="141"/>
      <c r="N236" s="142"/>
      <c r="O236" s="142"/>
      <c r="P236" s="142"/>
      <c r="Q236" s="142"/>
      <c r="R236" s="142"/>
      <c r="S236" s="143"/>
      <c r="T236" s="142"/>
      <c r="U236" s="142"/>
      <c r="V236" s="144"/>
      <c r="W236" s="142"/>
      <c r="X236" s="142"/>
      <c r="Y236" s="142"/>
      <c r="Z236" s="142"/>
      <c r="AA236" s="142"/>
      <c r="AB236" s="142"/>
    </row>
    <row r="237" spans="1:28" ht="13.2">
      <c r="A237" s="130"/>
      <c r="B237" s="234" t="s">
        <v>47</v>
      </c>
      <c r="C237" s="146"/>
      <c r="D237" s="147">
        <f>SUM(J188:J235)</f>
        <v>81</v>
      </c>
      <c r="E237" s="148"/>
      <c r="F237" s="147">
        <f>SUM(K188:K235)</f>
        <v>14935</v>
      </c>
      <c r="G237" s="132"/>
      <c r="H237" s="138"/>
      <c r="I237" s="139"/>
      <c r="J237" s="140"/>
      <c r="K237" s="140"/>
      <c r="L237" s="138"/>
      <c r="M237" s="141"/>
      <c r="N237" s="142"/>
      <c r="O237" s="142"/>
      <c r="P237" s="142"/>
      <c r="Q237" s="142"/>
      <c r="R237" s="142"/>
      <c r="S237" s="143"/>
      <c r="T237" s="142"/>
      <c r="U237" s="142"/>
      <c r="V237" s="144"/>
      <c r="W237" s="142"/>
      <c r="X237" s="142"/>
      <c r="Y237" s="142"/>
      <c r="Z237" s="142"/>
      <c r="AA237" s="142"/>
      <c r="AB237" s="142"/>
    </row>
    <row r="238" spans="1:28" ht="13.2">
      <c r="A238" s="130"/>
      <c r="B238" s="234" t="s">
        <v>48</v>
      </c>
      <c r="C238" s="146"/>
      <c r="D238" s="147">
        <f>SUM(L188:L235)</f>
        <v>26</v>
      </c>
      <c r="E238" s="148"/>
      <c r="F238" s="147">
        <f>SUM(M188:M235)</f>
        <v>8690</v>
      </c>
      <c r="G238" s="132"/>
      <c r="H238" s="138"/>
      <c r="I238" s="139"/>
      <c r="J238" s="140"/>
      <c r="K238" s="140"/>
      <c r="L238" s="138"/>
      <c r="M238" s="141"/>
      <c r="N238" s="142"/>
      <c r="O238" s="142"/>
      <c r="P238" s="142"/>
      <c r="Q238" s="142"/>
      <c r="R238" s="142"/>
      <c r="S238" s="143"/>
      <c r="T238" s="142"/>
      <c r="U238" s="142"/>
      <c r="V238" s="144"/>
      <c r="W238" s="142"/>
      <c r="X238" s="142"/>
      <c r="Y238" s="142"/>
      <c r="Z238" s="142"/>
      <c r="AA238" s="142"/>
      <c r="AB238" s="142"/>
    </row>
    <row r="239" spans="1:28" ht="13.2">
      <c r="A239" s="130"/>
      <c r="B239" s="184" t="s">
        <v>4</v>
      </c>
      <c r="C239" s="146"/>
      <c r="D239" s="148">
        <f>SUM(D236:D238)</f>
        <v>190</v>
      </c>
      <c r="E239" s="148"/>
      <c r="F239" s="148">
        <f>SUM(F236:F238)</f>
        <v>46865</v>
      </c>
      <c r="G239" s="132"/>
      <c r="H239" s="138"/>
      <c r="I239" s="139"/>
      <c r="J239" s="140"/>
      <c r="K239" s="140"/>
      <c r="L239" s="138"/>
      <c r="M239" s="141"/>
      <c r="N239" s="81" t="s">
        <v>9</v>
      </c>
      <c r="O239" s="81" t="s">
        <v>8</v>
      </c>
      <c r="P239" s="81" t="s">
        <v>7</v>
      </c>
      <c r="Q239" s="81" t="s">
        <v>6</v>
      </c>
      <c r="R239" s="81" t="s">
        <v>5</v>
      </c>
      <c r="S239" s="82" t="s">
        <v>9</v>
      </c>
      <c r="T239" s="81" t="s">
        <v>8</v>
      </c>
      <c r="U239" s="81" t="s">
        <v>7</v>
      </c>
      <c r="V239" s="81" t="s">
        <v>6</v>
      </c>
      <c r="W239" s="83" t="s">
        <v>5</v>
      </c>
      <c r="X239" s="81" t="s">
        <v>9</v>
      </c>
      <c r="Y239" s="81" t="s">
        <v>8</v>
      </c>
      <c r="Z239" s="81" t="s">
        <v>7</v>
      </c>
      <c r="AA239" s="81" t="s">
        <v>6</v>
      </c>
      <c r="AB239" s="81" t="s">
        <v>5</v>
      </c>
    </row>
    <row r="240" spans="1:28" ht="30" customHeight="1">
      <c r="A240" s="88"/>
      <c r="B240" s="92"/>
      <c r="C240" s="122"/>
      <c r="D240" s="123"/>
      <c r="E240" s="123"/>
      <c r="F240" s="123"/>
      <c r="G240" s="124"/>
      <c r="H240" s="138">
        <f t="shared" ref="H240:R240" si="80">SUM(H188:H235)</f>
        <v>83</v>
      </c>
      <c r="I240" s="139">
        <f t="shared" si="80"/>
        <v>23240</v>
      </c>
      <c r="J240" s="140">
        <f t="shared" si="80"/>
        <v>81</v>
      </c>
      <c r="K240" s="140">
        <f t="shared" si="80"/>
        <v>14935</v>
      </c>
      <c r="L240" s="138">
        <f t="shared" si="80"/>
        <v>26</v>
      </c>
      <c r="M240" s="139">
        <f t="shared" si="80"/>
        <v>8690</v>
      </c>
      <c r="N240" s="140">
        <f t="shared" si="80"/>
        <v>15</v>
      </c>
      <c r="O240" s="140">
        <f t="shared" si="80"/>
        <v>12</v>
      </c>
      <c r="P240" s="140">
        <f t="shared" si="80"/>
        <v>18</v>
      </c>
      <c r="Q240" s="140">
        <f t="shared" si="80"/>
        <v>36</v>
      </c>
      <c r="R240" s="140">
        <f t="shared" si="80"/>
        <v>2</v>
      </c>
      <c r="S240" s="138">
        <f t="shared" ref="S240:V240" si="81">SUM(S194:S235)</f>
        <v>17</v>
      </c>
      <c r="T240" s="140">
        <f t="shared" si="81"/>
        <v>15</v>
      </c>
      <c r="U240" s="140">
        <f t="shared" si="81"/>
        <v>25</v>
      </c>
      <c r="V240" s="139">
        <f t="shared" si="81"/>
        <v>24</v>
      </c>
      <c r="W240" s="175">
        <v>0</v>
      </c>
      <c r="X240" s="140">
        <f t="shared" ref="X240:AA240" si="82">SUM(X211:X235)</f>
        <v>4</v>
      </c>
      <c r="Y240" s="140">
        <f t="shared" si="82"/>
        <v>4</v>
      </c>
      <c r="Z240" s="140">
        <f t="shared" si="82"/>
        <v>6</v>
      </c>
      <c r="AA240" s="140">
        <f t="shared" si="82"/>
        <v>12</v>
      </c>
      <c r="AB240" s="175">
        <v>0</v>
      </c>
    </row>
    <row r="241" spans="1:28" ht="60" customHeight="1">
      <c r="A241" s="134"/>
      <c r="B241" s="71" t="s">
        <v>39</v>
      </c>
      <c r="C241" s="135"/>
      <c r="D241" s="136"/>
      <c r="E241" s="136"/>
      <c r="F241" s="136"/>
      <c r="G241" s="95"/>
      <c r="H241" s="138">
        <f t="shared" ref="H241:M241" si="83">SUM(H240+H185+H127+H68)</f>
        <v>392</v>
      </c>
      <c r="I241" s="139">
        <f t="shared" si="83"/>
        <v>106720</v>
      </c>
      <c r="J241" s="140">
        <f t="shared" si="83"/>
        <v>389</v>
      </c>
      <c r="K241" s="140">
        <f t="shared" si="83"/>
        <v>70300</v>
      </c>
      <c r="L241" s="138">
        <f t="shared" si="83"/>
        <v>208</v>
      </c>
      <c r="M241" s="139">
        <f t="shared" si="83"/>
        <v>70690</v>
      </c>
      <c r="N241" s="140">
        <f t="shared" ref="N241:AB241" si="84">N240+N185+N127+N68</f>
        <v>66</v>
      </c>
      <c r="O241" s="140">
        <f t="shared" si="84"/>
        <v>73</v>
      </c>
      <c r="P241" s="140">
        <f t="shared" si="84"/>
        <v>134</v>
      </c>
      <c r="Q241" s="140">
        <f t="shared" si="84"/>
        <v>114</v>
      </c>
      <c r="R241" s="140">
        <f t="shared" si="84"/>
        <v>5</v>
      </c>
      <c r="S241" s="138">
        <f t="shared" si="84"/>
        <v>86</v>
      </c>
      <c r="T241" s="140">
        <f t="shared" si="84"/>
        <v>72</v>
      </c>
      <c r="U241" s="140">
        <f t="shared" si="84"/>
        <v>108</v>
      </c>
      <c r="V241" s="139">
        <f t="shared" si="84"/>
        <v>123</v>
      </c>
      <c r="W241" s="140">
        <f t="shared" si="84"/>
        <v>0</v>
      </c>
      <c r="X241" s="140">
        <f t="shared" si="84"/>
        <v>20</v>
      </c>
      <c r="Y241" s="140">
        <f t="shared" si="84"/>
        <v>38</v>
      </c>
      <c r="Z241" s="140">
        <f t="shared" si="84"/>
        <v>60</v>
      </c>
      <c r="AA241" s="140">
        <f t="shared" si="84"/>
        <v>82</v>
      </c>
      <c r="AB241" s="140">
        <f t="shared" si="84"/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76"/>
  <sheetViews>
    <sheetView showGridLines="0" workbookViewId="0">
      <selection activeCell="B174" sqref="B174"/>
    </sheetView>
  </sheetViews>
  <sheetFormatPr baseColWidth="10" defaultColWidth="17.33203125" defaultRowHeight="15" customHeight="1"/>
  <cols>
    <col min="1" max="1" width="5.88671875" customWidth="1"/>
    <col min="2" max="2" width="28.6640625" customWidth="1"/>
    <col min="3" max="7" width="5.88671875" customWidth="1"/>
    <col min="8" max="28" width="5.88671875" hidden="1" customWidth="1"/>
  </cols>
  <sheetData>
    <row r="1" spans="1:28" ht="60" customHeight="1">
      <c r="A1" s="130"/>
      <c r="B1" s="185" t="s">
        <v>40</v>
      </c>
      <c r="C1" s="131"/>
      <c r="D1" s="137" t="s">
        <v>18</v>
      </c>
      <c r="E1" s="186"/>
      <c r="F1" s="187" t="s">
        <v>12</v>
      </c>
      <c r="G1" s="132"/>
      <c r="H1" s="180"/>
      <c r="I1" s="141"/>
      <c r="J1" s="179"/>
      <c r="K1" s="179"/>
      <c r="L1" s="180"/>
      <c r="M1" s="141"/>
      <c r="N1" s="142"/>
      <c r="O1" s="142"/>
      <c r="P1" s="142"/>
      <c r="Q1" s="142"/>
      <c r="R1" s="142"/>
      <c r="S1" s="143"/>
      <c r="T1" s="142"/>
      <c r="U1" s="142"/>
      <c r="V1" s="142"/>
      <c r="W1" s="144"/>
      <c r="X1" s="142"/>
      <c r="Y1" s="142"/>
      <c r="Z1" s="142"/>
      <c r="AA1" s="142"/>
      <c r="AB1" s="142"/>
    </row>
    <row r="2" spans="1:28" ht="13.2">
      <c r="A2" s="130"/>
      <c r="B2" s="233" t="s">
        <v>65</v>
      </c>
      <c r="C2" s="128"/>
      <c r="D2" s="148">
        <f>SUM(H175,H149,H107,H55)</f>
        <v>192</v>
      </c>
      <c r="E2" s="148"/>
      <c r="F2" s="148">
        <f>SUM(I175,I149,I107,I55)</f>
        <v>52340</v>
      </c>
      <c r="G2" s="132"/>
      <c r="H2" s="180"/>
      <c r="I2" s="141"/>
      <c r="J2" s="179"/>
      <c r="K2" s="179"/>
      <c r="L2" s="180"/>
      <c r="M2" s="141"/>
      <c r="N2" s="142"/>
      <c r="O2" s="142"/>
      <c r="P2" s="142"/>
      <c r="Q2" s="142"/>
      <c r="R2" s="142"/>
      <c r="S2" s="143"/>
      <c r="T2" s="142"/>
      <c r="U2" s="142"/>
      <c r="V2" s="142"/>
      <c r="W2" s="144"/>
      <c r="X2" s="142"/>
      <c r="Y2" s="142"/>
      <c r="Z2" s="142"/>
      <c r="AA2" s="142"/>
      <c r="AB2" s="142"/>
    </row>
    <row r="3" spans="1:28" ht="13.2">
      <c r="A3" s="130"/>
      <c r="B3" s="233" t="s">
        <v>47</v>
      </c>
      <c r="C3" s="128"/>
      <c r="D3" s="148">
        <f>SUM(J175,J149,J107,J55)</f>
        <v>257</v>
      </c>
      <c r="E3" s="148"/>
      <c r="F3" s="148">
        <f>SUM(K175,K149,K107,K55)</f>
        <v>47100</v>
      </c>
      <c r="G3" s="132"/>
      <c r="H3" s="180"/>
      <c r="I3" s="141"/>
      <c r="J3" s="179"/>
      <c r="K3" s="179"/>
      <c r="L3" s="180"/>
      <c r="M3" s="141"/>
      <c r="N3" s="142"/>
      <c r="O3" s="142"/>
      <c r="P3" s="142"/>
      <c r="Q3" s="142"/>
      <c r="R3" s="142"/>
      <c r="S3" s="143"/>
      <c r="T3" s="142"/>
      <c r="U3" s="142"/>
      <c r="V3" s="142"/>
      <c r="W3" s="144"/>
      <c r="X3" s="142"/>
      <c r="Y3" s="142"/>
      <c r="Z3" s="142"/>
      <c r="AA3" s="142"/>
      <c r="AB3" s="142"/>
    </row>
    <row r="4" spans="1:28" ht="13.2">
      <c r="A4" s="130"/>
      <c r="B4" s="233" t="s">
        <v>48</v>
      </c>
      <c r="C4" s="128"/>
      <c r="D4" s="148">
        <f>SUM(L175,L149,L107,L55)</f>
        <v>94</v>
      </c>
      <c r="E4" s="148"/>
      <c r="F4" s="148">
        <f>SUM(M175,M149,M107,M55)</f>
        <v>29890</v>
      </c>
      <c r="G4" s="132"/>
      <c r="H4" s="180"/>
      <c r="I4" s="141"/>
      <c r="J4" s="179"/>
      <c r="K4" s="179"/>
      <c r="L4" s="180"/>
      <c r="M4" s="141"/>
      <c r="N4" s="142"/>
      <c r="O4" s="142"/>
      <c r="P4" s="142"/>
      <c r="Q4" s="142"/>
      <c r="R4" s="142"/>
      <c r="S4" s="143"/>
      <c r="T4" s="142"/>
      <c r="U4" s="142"/>
      <c r="V4" s="142"/>
      <c r="W4" s="144"/>
      <c r="X4" s="142"/>
      <c r="Y4" s="142"/>
      <c r="Z4" s="142"/>
      <c r="AA4" s="142"/>
      <c r="AB4" s="142"/>
    </row>
    <row r="5" spans="1:28" ht="13.2">
      <c r="A5" s="130"/>
      <c r="B5" s="133" t="s">
        <v>4</v>
      </c>
      <c r="C5" s="128"/>
      <c r="D5" s="148">
        <f>SUM(D2:D3,D4)</f>
        <v>543</v>
      </c>
      <c r="E5" s="148"/>
      <c r="F5" s="148">
        <f>SUM(F2:F4)</f>
        <v>129330</v>
      </c>
      <c r="G5" s="132"/>
      <c r="H5" s="180"/>
      <c r="I5" s="141"/>
      <c r="J5" s="179"/>
      <c r="K5" s="179"/>
      <c r="L5" s="180"/>
      <c r="M5" s="141"/>
      <c r="N5" s="142"/>
      <c r="O5" s="142"/>
      <c r="P5" s="142"/>
      <c r="Q5" s="142"/>
      <c r="R5" s="142"/>
      <c r="S5" s="143"/>
      <c r="T5" s="142"/>
      <c r="U5" s="142"/>
      <c r="V5" s="142"/>
      <c r="W5" s="144"/>
      <c r="X5" s="142"/>
      <c r="Y5" s="142"/>
      <c r="Z5" s="142"/>
      <c r="AA5" s="142"/>
      <c r="AB5" s="142"/>
    </row>
    <row r="6" spans="1:28" ht="30" customHeight="1">
      <c r="A6" s="150"/>
      <c r="B6" s="150"/>
      <c r="C6" s="151"/>
      <c r="D6" s="152"/>
      <c r="E6" s="152"/>
      <c r="F6" s="152"/>
      <c r="G6" s="153"/>
      <c r="H6" s="180"/>
      <c r="I6" s="141"/>
      <c r="J6" s="179"/>
      <c r="K6" s="179"/>
      <c r="L6" s="180"/>
      <c r="M6" s="141"/>
      <c r="N6" s="142"/>
      <c r="O6" s="142"/>
      <c r="P6" s="142"/>
      <c r="Q6" s="142"/>
      <c r="R6" s="142"/>
      <c r="S6" s="143"/>
      <c r="T6" s="142"/>
      <c r="U6" s="142"/>
      <c r="V6" s="142"/>
      <c r="W6" s="144"/>
      <c r="X6" s="142"/>
      <c r="Y6" s="142"/>
      <c r="Z6" s="142"/>
      <c r="AA6" s="142"/>
      <c r="AB6" s="142"/>
    </row>
    <row r="7" spans="1:28" ht="60" customHeight="1">
      <c r="A7" s="154"/>
      <c r="B7" s="226" t="s">
        <v>50</v>
      </c>
      <c r="C7" s="155"/>
      <c r="D7" s="156"/>
      <c r="E7" s="156"/>
      <c r="F7" s="156"/>
      <c r="G7" s="157"/>
      <c r="H7" s="96" t="s">
        <v>31</v>
      </c>
      <c r="I7" s="78"/>
      <c r="J7" s="97" t="s">
        <v>32</v>
      </c>
      <c r="K7" s="79"/>
      <c r="L7" s="96" t="s">
        <v>33</v>
      </c>
      <c r="M7" s="141"/>
      <c r="N7" s="142" t="s">
        <v>31</v>
      </c>
      <c r="O7" s="142"/>
      <c r="P7" s="142"/>
      <c r="Q7" s="142"/>
      <c r="R7" s="142"/>
      <c r="S7" s="143" t="s">
        <v>32</v>
      </c>
      <c r="T7" s="142"/>
      <c r="U7" s="142"/>
      <c r="V7" s="142"/>
      <c r="W7" s="144"/>
      <c r="X7" s="142" t="s">
        <v>33</v>
      </c>
      <c r="Y7" s="142"/>
      <c r="Z7" s="142"/>
      <c r="AA7" s="142"/>
      <c r="AB7" s="142"/>
    </row>
    <row r="8" spans="1:28" ht="13.2">
      <c r="A8" s="158"/>
      <c r="B8" s="235" t="s">
        <v>51</v>
      </c>
      <c r="C8" s="159" t="s">
        <v>10</v>
      </c>
      <c r="D8" s="188" t="s">
        <v>34</v>
      </c>
      <c r="E8" s="189" t="s">
        <v>35</v>
      </c>
      <c r="F8" s="161" t="s">
        <v>36</v>
      </c>
      <c r="G8" s="3"/>
      <c r="H8" s="180"/>
      <c r="I8" s="141"/>
      <c r="J8" s="179"/>
      <c r="K8" s="179"/>
      <c r="L8" s="180"/>
      <c r="M8" s="141"/>
      <c r="N8" s="142" t="s">
        <v>9</v>
      </c>
      <c r="O8" s="142" t="s">
        <v>8</v>
      </c>
      <c r="P8" s="142" t="s">
        <v>7</v>
      </c>
      <c r="Q8" s="142" t="s">
        <v>6</v>
      </c>
      <c r="R8" s="142" t="s">
        <v>5</v>
      </c>
      <c r="S8" s="143" t="s">
        <v>9</v>
      </c>
      <c r="T8" s="142" t="s">
        <v>8</v>
      </c>
      <c r="U8" s="142" t="s">
        <v>7</v>
      </c>
      <c r="V8" s="142" t="s">
        <v>6</v>
      </c>
      <c r="W8" s="144" t="s">
        <v>5</v>
      </c>
      <c r="X8" s="142" t="s">
        <v>9</v>
      </c>
      <c r="Y8" s="142" t="s">
        <v>8</v>
      </c>
      <c r="Z8" s="142" t="s">
        <v>7</v>
      </c>
      <c r="AA8" s="142" t="s">
        <v>6</v>
      </c>
      <c r="AB8" s="142" t="s">
        <v>5</v>
      </c>
    </row>
    <row r="9" spans="1:28" ht="13.2">
      <c r="A9" s="158">
        <v>1</v>
      </c>
      <c r="B9" s="236" t="s">
        <v>65</v>
      </c>
      <c r="C9" s="162">
        <v>0.5</v>
      </c>
      <c r="D9" s="174">
        <v>3</v>
      </c>
      <c r="E9" s="174">
        <v>1</v>
      </c>
      <c r="F9" s="164">
        <f>MROUND('1RM'!$C$3*C9,5)</f>
        <v>200</v>
      </c>
      <c r="G9" s="157"/>
      <c r="H9" s="190">
        <f t="shared" ref="H9:H12" si="0">D9*E9</f>
        <v>3</v>
      </c>
      <c r="I9" s="191">
        <f t="shared" ref="I9:I12" si="1">H9*F9</f>
        <v>600</v>
      </c>
      <c r="J9" s="179"/>
      <c r="K9" s="179"/>
      <c r="L9" s="180"/>
      <c r="M9" s="141"/>
      <c r="N9" s="192">
        <f>H9</f>
        <v>3</v>
      </c>
      <c r="O9" s="192">
        <f>H10</f>
        <v>3</v>
      </c>
      <c r="P9" s="192">
        <f>H11+H12</f>
        <v>12</v>
      </c>
      <c r="Q9" s="142"/>
      <c r="R9" s="142"/>
      <c r="S9" s="143"/>
      <c r="T9" s="142"/>
      <c r="U9" s="142"/>
      <c r="V9" s="142"/>
      <c r="W9" s="144"/>
      <c r="X9" s="142"/>
      <c r="Y9" s="142"/>
      <c r="Z9" s="142"/>
      <c r="AA9" s="142"/>
      <c r="AB9" s="142"/>
    </row>
    <row r="10" spans="1:28" ht="13.2">
      <c r="A10" s="158"/>
      <c r="B10" s="165"/>
      <c r="C10" s="166">
        <v>0.6</v>
      </c>
      <c r="D10" s="167">
        <v>3</v>
      </c>
      <c r="E10" s="167">
        <v>1</v>
      </c>
      <c r="F10" s="169">
        <f>MROUND('1RM'!$C$3*C10,5)</f>
        <v>240</v>
      </c>
      <c r="G10" s="157"/>
      <c r="H10" s="190">
        <f t="shared" si="0"/>
        <v>3</v>
      </c>
      <c r="I10" s="191">
        <f t="shared" si="1"/>
        <v>720</v>
      </c>
      <c r="J10" s="179"/>
      <c r="K10" s="179"/>
      <c r="L10" s="180"/>
      <c r="M10" s="141"/>
      <c r="N10" s="142"/>
      <c r="O10" s="142"/>
      <c r="P10" s="142"/>
      <c r="Q10" s="142"/>
      <c r="R10" s="142"/>
      <c r="S10" s="143"/>
      <c r="T10" s="142"/>
      <c r="U10" s="142"/>
      <c r="V10" s="142"/>
      <c r="W10" s="144"/>
      <c r="X10" s="142"/>
      <c r="Y10" s="142"/>
      <c r="Z10" s="142"/>
      <c r="AA10" s="142"/>
      <c r="AB10" s="142"/>
    </row>
    <row r="11" spans="1:28" ht="13.2">
      <c r="A11" s="158"/>
      <c r="B11" s="165"/>
      <c r="C11" s="166">
        <v>0.7</v>
      </c>
      <c r="D11" s="167">
        <v>3</v>
      </c>
      <c r="E11" s="167">
        <v>2</v>
      </c>
      <c r="F11" s="169">
        <f>MROUND('1RM'!$C$3*C11,5)</f>
        <v>280</v>
      </c>
      <c r="G11" s="157"/>
      <c r="H11" s="190">
        <f t="shared" si="0"/>
        <v>6</v>
      </c>
      <c r="I11" s="191">
        <f t="shared" si="1"/>
        <v>1680</v>
      </c>
      <c r="J11" s="179"/>
      <c r="K11" s="179"/>
      <c r="L11" s="180"/>
      <c r="M11" s="141"/>
      <c r="N11" s="142"/>
      <c r="O11" s="142"/>
      <c r="P11" s="142"/>
      <c r="Q11" s="142"/>
      <c r="R11" s="142"/>
      <c r="S11" s="143"/>
      <c r="T11" s="142"/>
      <c r="U11" s="142"/>
      <c r="V11" s="142"/>
      <c r="W11" s="144"/>
      <c r="X11" s="142"/>
      <c r="Y11" s="142"/>
      <c r="Z11" s="142"/>
      <c r="AA11" s="142"/>
      <c r="AB11" s="142"/>
    </row>
    <row r="12" spans="1:28" ht="13.2">
      <c r="A12" s="158"/>
      <c r="B12" s="170"/>
      <c r="C12" s="171">
        <v>0.75</v>
      </c>
      <c r="D12" s="178">
        <v>2</v>
      </c>
      <c r="E12" s="178">
        <v>3</v>
      </c>
      <c r="F12" s="173">
        <f>MROUND('1RM'!$C$3*C12,5)</f>
        <v>300</v>
      </c>
      <c r="G12" s="157"/>
      <c r="H12" s="190">
        <f t="shared" si="0"/>
        <v>6</v>
      </c>
      <c r="I12" s="191">
        <f t="shared" si="1"/>
        <v>1800</v>
      </c>
      <c r="J12" s="179"/>
      <c r="K12" s="179"/>
      <c r="L12" s="180"/>
      <c r="M12" s="141"/>
      <c r="N12" s="142"/>
      <c r="O12" s="142"/>
      <c r="P12" s="142"/>
      <c r="Q12" s="142"/>
      <c r="R12" s="142"/>
      <c r="S12" s="143"/>
      <c r="T12" s="142"/>
      <c r="U12" s="142"/>
      <c r="V12" s="142"/>
      <c r="W12" s="144"/>
      <c r="X12" s="142"/>
      <c r="Y12" s="142"/>
      <c r="Z12" s="142"/>
      <c r="AA12" s="142"/>
      <c r="AB12" s="142"/>
    </row>
    <row r="13" spans="1:28" ht="13.2">
      <c r="A13" s="158">
        <v>2</v>
      </c>
      <c r="B13" s="236" t="s">
        <v>47</v>
      </c>
      <c r="C13" s="162">
        <v>0.5</v>
      </c>
      <c r="D13" s="174">
        <v>3</v>
      </c>
      <c r="E13" s="174">
        <v>1</v>
      </c>
      <c r="F13" s="164">
        <f>MROUND('1RM'!$C$4*C13,5)</f>
        <v>135</v>
      </c>
      <c r="G13" s="157"/>
      <c r="H13" s="180"/>
      <c r="I13" s="141"/>
      <c r="J13" s="192">
        <f t="shared" ref="J13:J16" si="2">D13*E13</f>
        <v>3</v>
      </c>
      <c r="K13" s="192">
        <f t="shared" ref="K13:K16" si="3">J13*F13</f>
        <v>405</v>
      </c>
      <c r="L13" s="180"/>
      <c r="M13" s="141"/>
      <c r="N13" s="142"/>
      <c r="O13" s="142"/>
      <c r="P13" s="142"/>
      <c r="Q13" s="142"/>
      <c r="R13" s="142"/>
      <c r="S13" s="190">
        <f>J13</f>
        <v>3</v>
      </c>
      <c r="T13" s="192">
        <f>J14</f>
        <v>3</v>
      </c>
      <c r="U13" s="192">
        <f>J15+J16</f>
        <v>12</v>
      </c>
      <c r="V13" s="142"/>
      <c r="W13" s="144"/>
      <c r="X13" s="142"/>
      <c r="Y13" s="142"/>
      <c r="Z13" s="142"/>
      <c r="AA13" s="142"/>
      <c r="AB13" s="142"/>
    </row>
    <row r="14" spans="1:28" ht="13.2">
      <c r="A14" s="158"/>
      <c r="B14" s="165"/>
      <c r="C14" s="166">
        <v>0.6</v>
      </c>
      <c r="D14" s="167">
        <v>3</v>
      </c>
      <c r="E14" s="167">
        <v>1</v>
      </c>
      <c r="F14" s="169">
        <f>MROUND('1RM'!$C$4*C14,5)</f>
        <v>160</v>
      </c>
      <c r="G14" s="157"/>
      <c r="H14" s="180"/>
      <c r="I14" s="141"/>
      <c r="J14" s="192">
        <f t="shared" si="2"/>
        <v>3</v>
      </c>
      <c r="K14" s="192">
        <f t="shared" si="3"/>
        <v>480</v>
      </c>
      <c r="L14" s="180"/>
      <c r="M14" s="141"/>
      <c r="N14" s="142"/>
      <c r="O14" s="142"/>
      <c r="P14" s="142"/>
      <c r="Q14" s="142"/>
      <c r="R14" s="142"/>
      <c r="S14" s="143"/>
      <c r="T14" s="142"/>
      <c r="U14" s="142"/>
      <c r="V14" s="142"/>
      <c r="W14" s="144"/>
      <c r="X14" s="142"/>
      <c r="Y14" s="142"/>
      <c r="Z14" s="142"/>
      <c r="AA14" s="142"/>
      <c r="AB14" s="142"/>
    </row>
    <row r="15" spans="1:28" ht="13.2">
      <c r="A15" s="158"/>
      <c r="B15" s="165"/>
      <c r="C15" s="166">
        <v>0.7</v>
      </c>
      <c r="D15" s="167">
        <v>3</v>
      </c>
      <c r="E15" s="167">
        <v>2</v>
      </c>
      <c r="F15" s="169">
        <f>MROUND('1RM'!$C$4*C15,5)</f>
        <v>185</v>
      </c>
      <c r="G15" s="157"/>
      <c r="H15" s="180"/>
      <c r="I15" s="141"/>
      <c r="J15" s="192">
        <f t="shared" si="2"/>
        <v>6</v>
      </c>
      <c r="K15" s="192">
        <f t="shared" si="3"/>
        <v>1110</v>
      </c>
      <c r="L15" s="180"/>
      <c r="M15" s="141"/>
      <c r="N15" s="142"/>
      <c r="O15" s="142"/>
      <c r="P15" s="142"/>
      <c r="Q15" s="142"/>
      <c r="R15" s="142"/>
      <c r="S15" s="143"/>
      <c r="T15" s="142"/>
      <c r="U15" s="142"/>
      <c r="V15" s="142"/>
      <c r="W15" s="144"/>
      <c r="X15" s="142"/>
      <c r="Y15" s="142"/>
      <c r="Z15" s="142"/>
      <c r="AA15" s="142"/>
      <c r="AB15" s="142"/>
    </row>
    <row r="16" spans="1:28" ht="13.2">
      <c r="A16" s="158"/>
      <c r="B16" s="170"/>
      <c r="C16" s="171">
        <v>0.75</v>
      </c>
      <c r="D16" s="178">
        <v>2</v>
      </c>
      <c r="E16" s="178">
        <v>3</v>
      </c>
      <c r="F16" s="173">
        <f>MROUND('1RM'!$C$4*C16,5)</f>
        <v>200</v>
      </c>
      <c r="G16" s="157"/>
      <c r="H16" s="180"/>
      <c r="I16" s="141"/>
      <c r="J16" s="192">
        <f t="shared" si="2"/>
        <v>6</v>
      </c>
      <c r="K16" s="192">
        <f t="shared" si="3"/>
        <v>1200</v>
      </c>
      <c r="L16" s="180"/>
      <c r="M16" s="141"/>
      <c r="N16" s="142"/>
      <c r="O16" s="142"/>
      <c r="P16" s="142"/>
      <c r="Q16" s="142"/>
      <c r="R16" s="142"/>
      <c r="S16" s="143"/>
      <c r="T16" s="142"/>
      <c r="U16" s="142"/>
      <c r="V16" s="142"/>
      <c r="W16" s="144"/>
      <c r="X16" s="142"/>
      <c r="Y16" s="142"/>
      <c r="Z16" s="142"/>
      <c r="AA16" s="142"/>
      <c r="AB16" s="142"/>
    </row>
    <row r="17" spans="1:28" ht="13.2">
      <c r="A17" s="158">
        <v>3</v>
      </c>
      <c r="B17" s="170" t="s">
        <v>37</v>
      </c>
      <c r="C17" s="171"/>
      <c r="D17" s="178">
        <v>10</v>
      </c>
      <c r="E17" s="178">
        <v>3</v>
      </c>
      <c r="F17" s="173"/>
      <c r="G17" s="157"/>
      <c r="H17" s="180"/>
      <c r="I17" s="141"/>
      <c r="J17" s="179"/>
      <c r="K17" s="179"/>
      <c r="L17" s="180"/>
      <c r="M17" s="141"/>
      <c r="N17" s="142"/>
      <c r="O17" s="142"/>
      <c r="P17" s="142"/>
      <c r="Q17" s="142"/>
      <c r="R17" s="142"/>
      <c r="S17" s="143"/>
      <c r="T17" s="142"/>
      <c r="U17" s="142"/>
      <c r="V17" s="142"/>
      <c r="W17" s="144"/>
      <c r="X17" s="142"/>
      <c r="Y17" s="142"/>
      <c r="Z17" s="142"/>
      <c r="AA17" s="142"/>
      <c r="AB17" s="142"/>
    </row>
    <row r="18" spans="1:28" ht="13.2">
      <c r="A18" s="158"/>
      <c r="B18" s="176"/>
      <c r="C18" s="177"/>
      <c r="D18" s="193"/>
      <c r="E18" s="194"/>
      <c r="F18" s="157"/>
      <c r="G18" s="157"/>
      <c r="H18" s="180"/>
      <c r="I18" s="141"/>
      <c r="J18" s="179"/>
      <c r="K18" s="179"/>
      <c r="L18" s="180"/>
      <c r="M18" s="141"/>
      <c r="N18" s="142"/>
      <c r="O18" s="142"/>
      <c r="P18" s="142"/>
      <c r="Q18" s="142"/>
      <c r="R18" s="142"/>
      <c r="S18" s="143"/>
      <c r="T18" s="142"/>
      <c r="U18" s="142"/>
      <c r="V18" s="142"/>
      <c r="W18" s="144"/>
      <c r="X18" s="142"/>
      <c r="Y18" s="142"/>
      <c r="Z18" s="142"/>
      <c r="AA18" s="142"/>
      <c r="AB18" s="142"/>
    </row>
    <row r="19" spans="1:28" ht="13.2">
      <c r="A19" s="195"/>
      <c r="B19" s="235" t="s">
        <v>68</v>
      </c>
      <c r="C19" s="196" t="s">
        <v>10</v>
      </c>
      <c r="D19" s="197" t="s">
        <v>34</v>
      </c>
      <c r="E19" s="98" t="s">
        <v>35</v>
      </c>
      <c r="F19" s="198" t="s">
        <v>36</v>
      </c>
      <c r="G19" s="3"/>
      <c r="H19" s="180"/>
      <c r="I19" s="141"/>
      <c r="J19" s="179"/>
      <c r="K19" s="179"/>
      <c r="L19" s="180"/>
      <c r="M19" s="141"/>
      <c r="N19" s="142"/>
      <c r="O19" s="142"/>
      <c r="P19" s="142"/>
      <c r="Q19" s="142"/>
      <c r="R19" s="142"/>
      <c r="S19" s="143"/>
      <c r="T19" s="142"/>
      <c r="U19" s="142"/>
      <c r="V19" s="142"/>
      <c r="W19" s="144"/>
      <c r="X19" s="142"/>
      <c r="Y19" s="142"/>
      <c r="Z19" s="142"/>
      <c r="AA19" s="142"/>
      <c r="AB19" s="142"/>
    </row>
    <row r="20" spans="1:28" ht="13.2">
      <c r="A20" s="195">
        <v>1</v>
      </c>
      <c r="B20" s="236" t="s">
        <v>65</v>
      </c>
      <c r="C20" s="199">
        <v>0.5</v>
      </c>
      <c r="D20" s="200">
        <v>3</v>
      </c>
      <c r="E20" s="200">
        <v>1</v>
      </c>
      <c r="F20" s="201">
        <f>MROUND('1RM'!$C$3*C20,5)</f>
        <v>200</v>
      </c>
      <c r="G20" s="157"/>
      <c r="H20" s="190">
        <f t="shared" ref="H20:H24" si="4">D20*E20</f>
        <v>3</v>
      </c>
      <c r="I20" s="191">
        <f t="shared" ref="I20:I24" si="5">H20*F20</f>
        <v>600</v>
      </c>
      <c r="J20" s="179"/>
      <c r="K20" s="179"/>
      <c r="L20" s="180"/>
      <c r="M20" s="141"/>
      <c r="N20" s="192">
        <f>H20</f>
        <v>3</v>
      </c>
      <c r="O20" s="192">
        <f>H21</f>
        <v>6</v>
      </c>
      <c r="P20" s="192">
        <f>H22</f>
        <v>4</v>
      </c>
      <c r="Q20" s="192">
        <f>H23</f>
        <v>2</v>
      </c>
      <c r="R20" s="192">
        <f>H24+H25</f>
        <v>3</v>
      </c>
      <c r="S20" s="143"/>
      <c r="T20" s="142"/>
      <c r="U20" s="142"/>
      <c r="V20" s="142"/>
      <c r="W20" s="144"/>
      <c r="X20" s="142"/>
      <c r="Y20" s="142"/>
      <c r="Z20" s="142"/>
      <c r="AA20" s="142"/>
      <c r="AB20" s="142"/>
    </row>
    <row r="21" spans="1:28" ht="13.2">
      <c r="A21" s="195"/>
      <c r="B21" s="202"/>
      <c r="C21" s="105">
        <v>0.6</v>
      </c>
      <c r="D21" s="106">
        <v>3</v>
      </c>
      <c r="E21" s="106">
        <v>2</v>
      </c>
      <c r="F21" s="203">
        <f>MROUND('1RM'!$C$3*C21,5)</f>
        <v>240</v>
      </c>
      <c r="G21" s="157"/>
      <c r="H21" s="190">
        <f t="shared" si="4"/>
        <v>6</v>
      </c>
      <c r="I21" s="191">
        <f t="shared" si="5"/>
        <v>1440</v>
      </c>
      <c r="J21" s="179"/>
      <c r="K21" s="179"/>
      <c r="L21" s="180"/>
      <c r="M21" s="141"/>
      <c r="N21" s="142"/>
      <c r="O21" s="142"/>
      <c r="P21" s="142"/>
      <c r="Q21" s="142"/>
      <c r="R21" s="142"/>
      <c r="S21" s="143"/>
      <c r="T21" s="142"/>
      <c r="U21" s="142"/>
      <c r="V21" s="142"/>
      <c r="W21" s="144"/>
      <c r="X21" s="142"/>
      <c r="Y21" s="142"/>
      <c r="Z21" s="142"/>
      <c r="AA21" s="142"/>
      <c r="AB21" s="142"/>
    </row>
    <row r="22" spans="1:28" ht="13.2">
      <c r="A22" s="195"/>
      <c r="B22" s="202"/>
      <c r="C22" s="105">
        <v>0.7</v>
      </c>
      <c r="D22" s="106">
        <v>2</v>
      </c>
      <c r="E22" s="106">
        <v>2</v>
      </c>
      <c r="F22" s="203">
        <f>MROUND('1RM'!$C$3*C22,5)</f>
        <v>280</v>
      </c>
      <c r="G22" s="157"/>
      <c r="H22" s="190">
        <f t="shared" si="4"/>
        <v>4</v>
      </c>
      <c r="I22" s="191">
        <f t="shared" si="5"/>
        <v>1120</v>
      </c>
      <c r="J22" s="179"/>
      <c r="K22" s="179"/>
      <c r="L22" s="180"/>
      <c r="M22" s="141"/>
      <c r="N22" s="142"/>
      <c r="O22" s="142"/>
      <c r="P22" s="142"/>
      <c r="Q22" s="142"/>
      <c r="R22" s="142"/>
      <c r="S22" s="143"/>
      <c r="T22" s="142"/>
      <c r="U22" s="142"/>
      <c r="V22" s="142"/>
      <c r="W22" s="144"/>
      <c r="X22" s="142"/>
      <c r="Y22" s="142"/>
      <c r="Z22" s="142"/>
      <c r="AA22" s="142"/>
      <c r="AB22" s="142"/>
    </row>
    <row r="23" spans="1:28" ht="13.2">
      <c r="A23" s="195"/>
      <c r="B23" s="202"/>
      <c r="C23" s="105">
        <v>0.8</v>
      </c>
      <c r="D23" s="106">
        <v>2</v>
      </c>
      <c r="E23" s="106">
        <v>1</v>
      </c>
      <c r="F23" s="203">
        <f>MROUND('1RM'!$C$3*C23,5)</f>
        <v>320</v>
      </c>
      <c r="G23" s="157"/>
      <c r="H23" s="190">
        <f t="shared" si="4"/>
        <v>2</v>
      </c>
      <c r="I23" s="191">
        <f t="shared" si="5"/>
        <v>640</v>
      </c>
      <c r="J23" s="179"/>
      <c r="K23" s="179"/>
      <c r="L23" s="180"/>
      <c r="M23" s="141"/>
      <c r="N23" s="142"/>
      <c r="O23" s="142"/>
      <c r="P23" s="142"/>
      <c r="Q23" s="142"/>
      <c r="R23" s="142"/>
      <c r="S23" s="143"/>
      <c r="T23" s="142"/>
      <c r="U23" s="142"/>
      <c r="V23" s="142"/>
      <c r="W23" s="144"/>
      <c r="X23" s="142"/>
      <c r="Y23" s="142"/>
      <c r="Z23" s="142"/>
      <c r="AA23" s="142"/>
      <c r="AB23" s="142"/>
    </row>
    <row r="24" spans="1:28" ht="13.2">
      <c r="A24" s="195"/>
      <c r="B24" s="202"/>
      <c r="C24" s="105">
        <v>0.9</v>
      </c>
      <c r="D24" s="106">
        <v>1</v>
      </c>
      <c r="E24" s="106">
        <v>1</v>
      </c>
      <c r="F24" s="203">
        <f>MROUND('1RM'!$C$3*C24,5)</f>
        <v>360</v>
      </c>
      <c r="G24" s="157"/>
      <c r="H24" s="190">
        <f t="shared" si="4"/>
        <v>1</v>
      </c>
      <c r="I24" s="191">
        <f t="shared" si="5"/>
        <v>360</v>
      </c>
      <c r="J24" s="179"/>
      <c r="K24" s="179"/>
      <c r="L24" s="180"/>
      <c r="M24" s="141"/>
      <c r="N24" s="142"/>
      <c r="O24" s="142"/>
      <c r="P24" s="142"/>
      <c r="Q24" s="142"/>
      <c r="R24" s="142"/>
      <c r="S24" s="143"/>
      <c r="T24" s="142"/>
      <c r="U24" s="142"/>
      <c r="V24" s="142"/>
      <c r="W24" s="144"/>
      <c r="X24" s="142"/>
      <c r="Y24" s="142"/>
      <c r="Z24" s="142"/>
      <c r="AA24" s="142"/>
      <c r="AB24" s="142"/>
    </row>
    <row r="25" spans="1:28" ht="13.2">
      <c r="A25" s="195"/>
      <c r="B25" s="204"/>
      <c r="C25" s="205" t="s">
        <v>41</v>
      </c>
      <c r="D25" s="206">
        <v>1</v>
      </c>
      <c r="E25" s="207" t="s">
        <v>42</v>
      </c>
      <c r="F25" s="208" t="str">
        <f>MROUND('1RM'!$C$3*MID(C25,1,1),5)&amp;"-"&amp;MROUND('1RM'!$C$3*MID(C25,6,7),5)</f>
        <v>400-420</v>
      </c>
      <c r="G25" s="194"/>
      <c r="H25" s="180">
        <f>2</f>
        <v>2</v>
      </c>
      <c r="I25" s="141">
        <f>'1RM'!C3*2*1</f>
        <v>800</v>
      </c>
      <c r="J25" s="179"/>
      <c r="K25" s="179"/>
      <c r="L25" s="180"/>
      <c r="M25" s="141"/>
      <c r="N25" s="142"/>
      <c r="O25" s="142"/>
      <c r="P25" s="142"/>
      <c r="Q25" s="142"/>
      <c r="R25" s="142"/>
      <c r="S25" s="143"/>
      <c r="T25" s="142"/>
      <c r="U25" s="142"/>
      <c r="V25" s="142"/>
      <c r="W25" s="144"/>
      <c r="X25" s="142"/>
      <c r="Y25" s="142"/>
      <c r="Z25" s="142"/>
      <c r="AA25" s="142"/>
      <c r="AB25" s="142"/>
    </row>
    <row r="26" spans="1:28" ht="13.2">
      <c r="A26" s="195">
        <v>2</v>
      </c>
      <c r="B26" s="236" t="s">
        <v>47</v>
      </c>
      <c r="C26" s="199">
        <v>0.5</v>
      </c>
      <c r="D26" s="200">
        <v>3</v>
      </c>
      <c r="E26" s="200">
        <v>1</v>
      </c>
      <c r="F26" s="201">
        <f>MROUND('1RM'!$C$4*C26,5)</f>
        <v>135</v>
      </c>
      <c r="G26" s="157"/>
      <c r="H26" s="180"/>
      <c r="I26" s="141"/>
      <c r="J26" s="192">
        <f t="shared" ref="J26:J30" si="6">D26*E26</f>
        <v>3</v>
      </c>
      <c r="K26" s="192">
        <f t="shared" ref="K26:K30" si="7">J26*F26</f>
        <v>405</v>
      </c>
      <c r="L26" s="180"/>
      <c r="M26" s="141"/>
      <c r="N26" s="142"/>
      <c r="O26" s="142"/>
      <c r="P26" s="142"/>
      <c r="Q26" s="142"/>
      <c r="R26" s="142"/>
      <c r="S26" s="190">
        <f>J26</f>
        <v>3</v>
      </c>
      <c r="T26" s="192">
        <f>J27</f>
        <v>3</v>
      </c>
      <c r="U26" s="192">
        <f>J28</f>
        <v>4</v>
      </c>
      <c r="V26" s="192">
        <f>J29</f>
        <v>2</v>
      </c>
      <c r="W26" s="191">
        <f>J30+J31</f>
        <v>3</v>
      </c>
      <c r="X26" s="142"/>
      <c r="Y26" s="142"/>
      <c r="Z26" s="142"/>
      <c r="AA26" s="142"/>
      <c r="AB26" s="142"/>
    </row>
    <row r="27" spans="1:28" ht="13.2">
      <c r="A27" s="195"/>
      <c r="B27" s="202"/>
      <c r="C27" s="105">
        <v>0.6</v>
      </c>
      <c r="D27" s="106">
        <v>3</v>
      </c>
      <c r="E27" s="106">
        <v>1</v>
      </c>
      <c r="F27" s="203">
        <f>MROUND('1RM'!$C$4*C27,5)</f>
        <v>160</v>
      </c>
      <c r="G27" s="157"/>
      <c r="H27" s="180"/>
      <c r="I27" s="141"/>
      <c r="J27" s="192">
        <f t="shared" si="6"/>
        <v>3</v>
      </c>
      <c r="K27" s="192">
        <f t="shared" si="7"/>
        <v>480</v>
      </c>
      <c r="L27" s="180"/>
      <c r="M27" s="141"/>
      <c r="N27" s="142"/>
      <c r="O27" s="142"/>
      <c r="P27" s="142"/>
      <c r="Q27" s="142"/>
      <c r="R27" s="142"/>
      <c r="S27" s="143"/>
      <c r="T27" s="142"/>
      <c r="U27" s="142"/>
      <c r="V27" s="142"/>
      <c r="W27" s="144"/>
      <c r="X27" s="142"/>
      <c r="Y27" s="142"/>
      <c r="Z27" s="142"/>
      <c r="AA27" s="142"/>
      <c r="AB27" s="142"/>
    </row>
    <row r="28" spans="1:28" ht="13.2">
      <c r="A28" s="195"/>
      <c r="B28" s="202"/>
      <c r="C28" s="105">
        <v>0.7</v>
      </c>
      <c r="D28" s="106">
        <v>2</v>
      </c>
      <c r="E28" s="106">
        <v>2</v>
      </c>
      <c r="F28" s="203">
        <f>MROUND('1RM'!$C$4*C28,5)</f>
        <v>185</v>
      </c>
      <c r="G28" s="157"/>
      <c r="H28" s="180"/>
      <c r="I28" s="141"/>
      <c r="J28" s="192">
        <f t="shared" si="6"/>
        <v>4</v>
      </c>
      <c r="K28" s="192">
        <f t="shared" si="7"/>
        <v>740</v>
      </c>
      <c r="L28" s="180"/>
      <c r="M28" s="141"/>
      <c r="N28" s="142"/>
      <c r="O28" s="142"/>
      <c r="P28" s="142"/>
      <c r="Q28" s="142"/>
      <c r="R28" s="142"/>
      <c r="S28" s="143"/>
      <c r="T28" s="142"/>
      <c r="U28" s="142"/>
      <c r="V28" s="142"/>
      <c r="W28" s="144"/>
      <c r="X28" s="142"/>
      <c r="Y28" s="142"/>
      <c r="Z28" s="142"/>
      <c r="AA28" s="142"/>
      <c r="AB28" s="142"/>
    </row>
    <row r="29" spans="1:28" ht="13.2">
      <c r="A29" s="195"/>
      <c r="B29" s="202"/>
      <c r="C29" s="105">
        <v>0.8</v>
      </c>
      <c r="D29" s="106">
        <v>2</v>
      </c>
      <c r="E29" s="106">
        <v>1</v>
      </c>
      <c r="F29" s="203">
        <f>MROUND('1RM'!$C$4*C29,5)</f>
        <v>210</v>
      </c>
      <c r="G29" s="157"/>
      <c r="H29" s="180"/>
      <c r="I29" s="141"/>
      <c r="J29" s="192">
        <f t="shared" si="6"/>
        <v>2</v>
      </c>
      <c r="K29" s="192">
        <f t="shared" si="7"/>
        <v>420</v>
      </c>
      <c r="L29" s="180"/>
      <c r="M29" s="141"/>
      <c r="N29" s="142"/>
      <c r="O29" s="142"/>
      <c r="P29" s="142"/>
      <c r="Q29" s="142"/>
      <c r="R29" s="142"/>
      <c r="S29" s="143"/>
      <c r="T29" s="142"/>
      <c r="U29" s="142"/>
      <c r="V29" s="142"/>
      <c r="W29" s="144"/>
      <c r="X29" s="142"/>
      <c r="Y29" s="142"/>
      <c r="Z29" s="142"/>
      <c r="AA29" s="142"/>
      <c r="AB29" s="142"/>
    </row>
    <row r="30" spans="1:28" ht="13.2">
      <c r="A30" s="195"/>
      <c r="B30" s="202"/>
      <c r="C30" s="105">
        <v>0.9</v>
      </c>
      <c r="D30" s="106">
        <v>1</v>
      </c>
      <c r="E30" s="106">
        <v>1</v>
      </c>
      <c r="F30" s="203">
        <f>MROUND('1RM'!$C$4*C30,5)</f>
        <v>240</v>
      </c>
      <c r="G30" s="157"/>
      <c r="H30" s="180"/>
      <c r="I30" s="141"/>
      <c r="J30" s="192">
        <f t="shared" si="6"/>
        <v>1</v>
      </c>
      <c r="K30" s="192">
        <f t="shared" si="7"/>
        <v>240</v>
      </c>
      <c r="L30" s="180"/>
      <c r="M30" s="141"/>
      <c r="N30" s="142"/>
      <c r="O30" s="142"/>
      <c r="P30" s="142"/>
      <c r="Q30" s="142"/>
      <c r="R30" s="142"/>
      <c r="S30" s="143"/>
      <c r="T30" s="142"/>
      <c r="U30" s="142"/>
      <c r="V30" s="142"/>
      <c r="W30" s="144"/>
      <c r="X30" s="142"/>
      <c r="Y30" s="142"/>
      <c r="Z30" s="142"/>
      <c r="AA30" s="142"/>
      <c r="AB30" s="142"/>
    </row>
    <row r="31" spans="1:28" ht="13.2">
      <c r="A31" s="195"/>
      <c r="B31" s="204"/>
      <c r="C31" s="205" t="s">
        <v>41</v>
      </c>
      <c r="D31" s="206">
        <v>1</v>
      </c>
      <c r="E31" s="207" t="s">
        <v>42</v>
      </c>
      <c r="F31" s="208" t="str">
        <f>MROUND('1RM'!$C$4*MID(C31,1,1),5)&amp;"-"&amp;MROUND('1RM'!$C$4*MID(C31,6,7),5)</f>
        <v>265-280</v>
      </c>
      <c r="G31" s="194"/>
      <c r="H31" s="180"/>
      <c r="I31" s="141"/>
      <c r="J31" s="179">
        <f>2</f>
        <v>2</v>
      </c>
      <c r="K31" s="179">
        <f>2*1*'1RM'!C4</f>
        <v>530</v>
      </c>
      <c r="L31" s="180"/>
      <c r="M31" s="141"/>
      <c r="N31" s="142"/>
      <c r="O31" s="142"/>
      <c r="P31" s="142"/>
      <c r="Q31" s="142"/>
      <c r="R31" s="142"/>
      <c r="S31" s="143"/>
      <c r="T31" s="142"/>
      <c r="U31" s="142"/>
      <c r="V31" s="142"/>
      <c r="W31" s="144"/>
      <c r="X31" s="142"/>
      <c r="Y31" s="142"/>
      <c r="Z31" s="142"/>
      <c r="AA31" s="142"/>
      <c r="AB31" s="142"/>
    </row>
    <row r="32" spans="1:28" ht="13.2">
      <c r="A32" s="195">
        <v>3</v>
      </c>
      <c r="B32" s="237" t="s">
        <v>48</v>
      </c>
      <c r="C32" s="105">
        <v>0.5</v>
      </c>
      <c r="D32" s="106">
        <v>3</v>
      </c>
      <c r="E32" s="106">
        <v>1</v>
      </c>
      <c r="F32" s="203">
        <f>MROUND('1RM'!$C$5*C32,5)</f>
        <v>235</v>
      </c>
      <c r="G32" s="157"/>
      <c r="H32" s="180"/>
      <c r="I32" s="141"/>
      <c r="J32" s="179"/>
      <c r="K32" s="179"/>
      <c r="L32" s="190">
        <f t="shared" ref="L32:L36" si="8">D32*E32</f>
        <v>3</v>
      </c>
      <c r="M32" s="191">
        <f t="shared" ref="M32:M36" si="9">L32*F32</f>
        <v>705</v>
      </c>
      <c r="N32" s="142"/>
      <c r="O32" s="142"/>
      <c r="P32" s="142"/>
      <c r="Q32" s="142"/>
      <c r="R32" s="142"/>
      <c r="S32" s="143"/>
      <c r="T32" s="142"/>
      <c r="U32" s="142"/>
      <c r="V32" s="142"/>
      <c r="W32" s="144"/>
      <c r="X32" s="192">
        <f>L32</f>
        <v>3</v>
      </c>
      <c r="Y32" s="192">
        <f>L33</f>
        <v>2</v>
      </c>
      <c r="Z32" s="192">
        <f>L34</f>
        <v>4</v>
      </c>
      <c r="AA32" s="192">
        <f>L35</f>
        <v>1</v>
      </c>
      <c r="AB32" s="192">
        <f>L36+L37</f>
        <v>3</v>
      </c>
    </row>
    <row r="33" spans="1:28" ht="13.2">
      <c r="A33" s="195"/>
      <c r="B33" s="202"/>
      <c r="C33" s="105">
        <v>0.6</v>
      </c>
      <c r="D33" s="106">
        <v>2</v>
      </c>
      <c r="E33" s="106">
        <v>1</v>
      </c>
      <c r="F33" s="203">
        <f>MROUND('1RM'!$C$5*C33,5)</f>
        <v>280</v>
      </c>
      <c r="G33" s="157"/>
      <c r="H33" s="180"/>
      <c r="I33" s="141"/>
      <c r="J33" s="179"/>
      <c r="K33" s="179"/>
      <c r="L33" s="190">
        <f t="shared" si="8"/>
        <v>2</v>
      </c>
      <c r="M33" s="191">
        <f t="shared" si="9"/>
        <v>560</v>
      </c>
      <c r="N33" s="142"/>
      <c r="O33" s="142"/>
      <c r="P33" s="142"/>
      <c r="Q33" s="142"/>
      <c r="R33" s="142"/>
      <c r="S33" s="143"/>
      <c r="T33" s="142"/>
      <c r="U33" s="142"/>
      <c r="V33" s="142"/>
      <c r="W33" s="144"/>
      <c r="X33" s="142"/>
      <c r="Y33" s="142"/>
      <c r="Z33" s="142"/>
      <c r="AA33" s="142"/>
      <c r="AB33" s="142"/>
    </row>
    <row r="34" spans="1:28" ht="13.2">
      <c r="A34" s="195"/>
      <c r="B34" s="202"/>
      <c r="C34" s="105">
        <v>0.7</v>
      </c>
      <c r="D34" s="106">
        <v>2</v>
      </c>
      <c r="E34" s="106">
        <v>2</v>
      </c>
      <c r="F34" s="203">
        <f>MROUND('1RM'!$C$5*C34,5)</f>
        <v>330</v>
      </c>
      <c r="G34" s="157"/>
      <c r="H34" s="180"/>
      <c r="I34" s="141"/>
      <c r="J34" s="179"/>
      <c r="K34" s="179"/>
      <c r="L34" s="190">
        <f t="shared" si="8"/>
        <v>4</v>
      </c>
      <c r="M34" s="191">
        <f t="shared" si="9"/>
        <v>1320</v>
      </c>
      <c r="N34" s="142"/>
      <c r="O34" s="142"/>
      <c r="P34" s="142"/>
      <c r="Q34" s="142"/>
      <c r="R34" s="142"/>
      <c r="S34" s="143"/>
      <c r="T34" s="142"/>
      <c r="U34" s="142"/>
      <c r="V34" s="142"/>
      <c r="W34" s="144"/>
      <c r="X34" s="142"/>
      <c r="Y34" s="142"/>
      <c r="Z34" s="142"/>
      <c r="AA34" s="142"/>
      <c r="AB34" s="142"/>
    </row>
    <row r="35" spans="1:28" ht="13.2">
      <c r="A35" s="195"/>
      <c r="B35" s="202"/>
      <c r="C35" s="105">
        <v>0.8</v>
      </c>
      <c r="D35" s="106">
        <v>1</v>
      </c>
      <c r="E35" s="106">
        <v>1</v>
      </c>
      <c r="F35" s="203">
        <f>MROUND('1RM'!$C$5*C35,5)</f>
        <v>375</v>
      </c>
      <c r="G35" s="157"/>
      <c r="H35" s="180"/>
      <c r="I35" s="141"/>
      <c r="J35" s="179"/>
      <c r="K35" s="179"/>
      <c r="L35" s="190">
        <f t="shared" si="8"/>
        <v>1</v>
      </c>
      <c r="M35" s="191">
        <f t="shared" si="9"/>
        <v>375</v>
      </c>
      <c r="N35" s="142"/>
      <c r="O35" s="142"/>
      <c r="P35" s="142"/>
      <c r="Q35" s="142"/>
      <c r="R35" s="142"/>
      <c r="S35" s="143"/>
      <c r="T35" s="142"/>
      <c r="U35" s="142"/>
      <c r="V35" s="142"/>
      <c r="W35" s="144"/>
      <c r="X35" s="142"/>
      <c r="Y35" s="142"/>
      <c r="Z35" s="142"/>
      <c r="AA35" s="142"/>
      <c r="AB35" s="142"/>
    </row>
    <row r="36" spans="1:28" ht="13.2">
      <c r="A36" s="195"/>
      <c r="B36" s="202"/>
      <c r="C36" s="105">
        <v>0.9</v>
      </c>
      <c r="D36" s="106">
        <v>1</v>
      </c>
      <c r="E36" s="106">
        <v>1</v>
      </c>
      <c r="F36" s="203">
        <f>MROUND('1RM'!$C$5*C36,5)</f>
        <v>425</v>
      </c>
      <c r="G36" s="157"/>
      <c r="H36" s="180"/>
      <c r="I36" s="141"/>
      <c r="J36" s="179"/>
      <c r="K36" s="179"/>
      <c r="L36" s="190">
        <f t="shared" si="8"/>
        <v>1</v>
      </c>
      <c r="M36" s="191">
        <f t="shared" si="9"/>
        <v>425</v>
      </c>
      <c r="N36" s="142"/>
      <c r="O36" s="142"/>
      <c r="P36" s="142"/>
      <c r="Q36" s="142"/>
      <c r="R36" s="142"/>
      <c r="S36" s="143"/>
      <c r="T36" s="142"/>
      <c r="U36" s="142"/>
      <c r="V36" s="142"/>
      <c r="W36" s="144"/>
      <c r="X36" s="142"/>
      <c r="Y36" s="142"/>
      <c r="Z36" s="142"/>
      <c r="AA36" s="142"/>
      <c r="AB36" s="142"/>
    </row>
    <row r="37" spans="1:28" ht="13.2">
      <c r="A37" s="195"/>
      <c r="B37" s="204"/>
      <c r="C37" s="205" t="s">
        <v>41</v>
      </c>
      <c r="D37" s="206">
        <v>1</v>
      </c>
      <c r="E37" s="207" t="s">
        <v>42</v>
      </c>
      <c r="F37" s="208" t="str">
        <f>MROUND('1RM'!$C$5*MID(C37,1,1),5)&amp;"-"&amp;MROUND('1RM'!$C$5*MID(C37,6,7),5)</f>
        <v>470-495</v>
      </c>
      <c r="G37" s="194"/>
      <c r="H37" s="180"/>
      <c r="I37" s="141"/>
      <c r="J37" s="179"/>
      <c r="K37" s="179"/>
      <c r="L37" s="180">
        <f>2</f>
        <v>2</v>
      </c>
      <c r="M37" s="141">
        <f>2*1*'1RM'!C5</f>
        <v>940</v>
      </c>
      <c r="N37" s="142"/>
      <c r="O37" s="142"/>
      <c r="P37" s="142"/>
      <c r="Q37" s="142"/>
      <c r="R37" s="142"/>
      <c r="S37" s="143"/>
      <c r="T37" s="142"/>
      <c r="U37" s="142"/>
      <c r="V37" s="142"/>
      <c r="W37" s="144"/>
      <c r="X37" s="142"/>
      <c r="Y37" s="142"/>
      <c r="Z37" s="142"/>
      <c r="AA37" s="142"/>
      <c r="AB37" s="142"/>
    </row>
    <row r="38" spans="1:28" ht="13.2">
      <c r="A38" s="158"/>
      <c r="B38" s="176"/>
      <c r="C38" s="177"/>
      <c r="D38" s="193"/>
      <c r="E38" s="194"/>
      <c r="F38" s="157"/>
      <c r="G38" s="157"/>
      <c r="H38" s="180"/>
      <c r="I38" s="141"/>
      <c r="J38" s="179"/>
      <c r="K38" s="179"/>
      <c r="L38" s="180"/>
      <c r="M38" s="141"/>
      <c r="N38" s="142"/>
      <c r="O38" s="142"/>
      <c r="P38" s="142"/>
      <c r="Q38" s="142"/>
      <c r="R38" s="142"/>
      <c r="S38" s="143"/>
      <c r="T38" s="142"/>
      <c r="U38" s="142"/>
      <c r="V38" s="142"/>
      <c r="W38" s="144"/>
      <c r="X38" s="142"/>
      <c r="Y38" s="142"/>
      <c r="Z38" s="142"/>
      <c r="AA38" s="142"/>
      <c r="AB38" s="142"/>
    </row>
    <row r="39" spans="1:28" ht="13.2">
      <c r="A39" s="158"/>
      <c r="B39" s="235" t="s">
        <v>54</v>
      </c>
      <c r="C39" s="159" t="s">
        <v>10</v>
      </c>
      <c r="D39" s="188" t="s">
        <v>34</v>
      </c>
      <c r="E39" s="189" t="s">
        <v>35</v>
      </c>
      <c r="F39" s="161" t="s">
        <v>36</v>
      </c>
      <c r="G39" s="3"/>
      <c r="H39" s="180"/>
      <c r="I39" s="141"/>
      <c r="J39" s="179"/>
      <c r="K39" s="179"/>
      <c r="L39" s="180"/>
      <c r="M39" s="141"/>
      <c r="N39" s="142"/>
      <c r="O39" s="142"/>
      <c r="P39" s="142"/>
      <c r="Q39" s="142"/>
      <c r="R39" s="142"/>
      <c r="S39" s="143"/>
      <c r="T39" s="142"/>
      <c r="U39" s="142"/>
      <c r="V39" s="142"/>
      <c r="W39" s="144"/>
      <c r="X39" s="142"/>
      <c r="Y39" s="142"/>
      <c r="Z39" s="142"/>
      <c r="AA39" s="142"/>
      <c r="AB39" s="142"/>
    </row>
    <row r="40" spans="1:28" ht="13.2">
      <c r="A40" s="158">
        <v>1</v>
      </c>
      <c r="B40" s="236" t="s">
        <v>65</v>
      </c>
      <c r="C40" s="162">
        <v>0.5</v>
      </c>
      <c r="D40" s="174">
        <v>3</v>
      </c>
      <c r="E40" s="174">
        <v>1</v>
      </c>
      <c r="F40" s="164">
        <f>MROUND('1RM'!$C$3*C40,5)</f>
        <v>200</v>
      </c>
      <c r="G40" s="157"/>
      <c r="H40" s="190">
        <f t="shared" ref="H40:H43" si="10">D40*E40</f>
        <v>3</v>
      </c>
      <c r="I40" s="191">
        <f t="shared" ref="I40:I43" si="11">H40*F40</f>
        <v>600</v>
      </c>
      <c r="J40" s="179"/>
      <c r="K40" s="179"/>
      <c r="L40" s="180"/>
      <c r="M40" s="141"/>
      <c r="N40" s="192">
        <f>H40</f>
        <v>3</v>
      </c>
      <c r="O40" s="192">
        <f>H41</f>
        <v>6</v>
      </c>
      <c r="P40" s="192">
        <f>H42+H43</f>
        <v>14</v>
      </c>
      <c r="Q40" s="142"/>
      <c r="R40" s="142"/>
      <c r="S40" s="143"/>
      <c r="T40" s="142"/>
      <c r="U40" s="142"/>
      <c r="V40" s="142"/>
      <c r="W40" s="144"/>
      <c r="X40" s="142"/>
      <c r="Y40" s="142"/>
      <c r="Z40" s="142"/>
      <c r="AA40" s="142"/>
      <c r="AB40" s="142"/>
    </row>
    <row r="41" spans="1:28" ht="13.2">
      <c r="A41" s="158"/>
      <c r="B41" s="165"/>
      <c r="C41" s="166">
        <v>0.6</v>
      </c>
      <c r="D41" s="167">
        <v>3</v>
      </c>
      <c r="E41" s="167">
        <v>2</v>
      </c>
      <c r="F41" s="169">
        <f>MROUND('1RM'!$C$3*C41,5)</f>
        <v>240</v>
      </c>
      <c r="G41" s="157"/>
      <c r="H41" s="190">
        <f t="shared" si="10"/>
        <v>6</v>
      </c>
      <c r="I41" s="191">
        <f t="shared" si="11"/>
        <v>1440</v>
      </c>
      <c r="J41" s="179"/>
      <c r="K41" s="179"/>
      <c r="L41" s="180"/>
      <c r="M41" s="141"/>
      <c r="N41" s="142"/>
      <c r="O41" s="142"/>
      <c r="P41" s="142"/>
      <c r="Q41" s="142"/>
      <c r="R41" s="142"/>
      <c r="S41" s="143"/>
      <c r="T41" s="142"/>
      <c r="U41" s="142"/>
      <c r="V41" s="142"/>
      <c r="W41" s="144"/>
      <c r="X41" s="142"/>
      <c r="Y41" s="142"/>
      <c r="Z41" s="142"/>
      <c r="AA41" s="142"/>
      <c r="AB41" s="142"/>
    </row>
    <row r="42" spans="1:28" ht="13.2">
      <c r="A42" s="158"/>
      <c r="B42" s="165"/>
      <c r="C42" s="166">
        <v>0.7</v>
      </c>
      <c r="D42" s="167">
        <v>3</v>
      </c>
      <c r="E42" s="167">
        <v>2</v>
      </c>
      <c r="F42" s="169">
        <f>MROUND('1RM'!$C$3*C42,5)</f>
        <v>280</v>
      </c>
      <c r="G42" s="157"/>
      <c r="H42" s="190">
        <f t="shared" si="10"/>
        <v>6</v>
      </c>
      <c r="I42" s="191">
        <f t="shared" si="11"/>
        <v>1680</v>
      </c>
      <c r="J42" s="179"/>
      <c r="K42" s="179"/>
      <c r="L42" s="180"/>
      <c r="M42" s="141"/>
      <c r="N42" s="142"/>
      <c r="O42" s="142"/>
      <c r="P42" s="142"/>
      <c r="Q42" s="142"/>
      <c r="R42" s="142"/>
      <c r="S42" s="143"/>
      <c r="T42" s="142"/>
      <c r="U42" s="142"/>
      <c r="V42" s="142"/>
      <c r="W42" s="144"/>
      <c r="X42" s="142"/>
      <c r="Y42" s="142"/>
      <c r="Z42" s="142"/>
      <c r="AA42" s="142"/>
      <c r="AB42" s="142"/>
    </row>
    <row r="43" spans="1:28" ht="13.2">
      <c r="A43" s="158"/>
      <c r="B43" s="170"/>
      <c r="C43" s="171">
        <v>0.75</v>
      </c>
      <c r="D43" s="178">
        <v>2</v>
      </c>
      <c r="E43" s="178">
        <v>4</v>
      </c>
      <c r="F43" s="173">
        <f>MROUND('1RM'!$C$3*C43,5)</f>
        <v>300</v>
      </c>
      <c r="G43" s="157"/>
      <c r="H43" s="190">
        <f t="shared" si="10"/>
        <v>8</v>
      </c>
      <c r="I43" s="191">
        <f t="shared" si="11"/>
        <v>2400</v>
      </c>
      <c r="J43" s="179"/>
      <c r="K43" s="179"/>
      <c r="L43" s="180"/>
      <c r="M43" s="141"/>
      <c r="N43" s="142"/>
      <c r="O43" s="142"/>
      <c r="P43" s="142"/>
      <c r="Q43" s="142"/>
      <c r="R43" s="142"/>
      <c r="S43" s="143"/>
      <c r="T43" s="142"/>
      <c r="U43" s="142"/>
      <c r="V43" s="142"/>
      <c r="W43" s="144"/>
      <c r="X43" s="142"/>
      <c r="Y43" s="142"/>
      <c r="Z43" s="142"/>
      <c r="AA43" s="142"/>
      <c r="AB43" s="142"/>
    </row>
    <row r="44" spans="1:28" ht="13.2">
      <c r="A44" s="158">
        <v>2</v>
      </c>
      <c r="B44" s="236" t="s">
        <v>47</v>
      </c>
      <c r="C44" s="162">
        <v>0.55000000000000004</v>
      </c>
      <c r="D44" s="174">
        <v>3</v>
      </c>
      <c r="E44" s="174">
        <v>1</v>
      </c>
      <c r="F44" s="164">
        <f>MROUND('1RM'!$C$4*C44,5)</f>
        <v>145</v>
      </c>
      <c r="G44" s="157"/>
      <c r="H44" s="180"/>
      <c r="I44" s="141"/>
      <c r="J44" s="192">
        <f t="shared" ref="J44:J46" si="12">D44*E44</f>
        <v>3</v>
      </c>
      <c r="K44" s="192">
        <f t="shared" ref="K44:K46" si="13">J44*F44</f>
        <v>435</v>
      </c>
      <c r="L44" s="180"/>
      <c r="M44" s="141"/>
      <c r="N44" s="142"/>
      <c r="O44" s="142"/>
      <c r="P44" s="142"/>
      <c r="Q44" s="142"/>
      <c r="R44" s="142"/>
      <c r="S44" s="190">
        <f>J44</f>
        <v>3</v>
      </c>
      <c r="T44" s="192">
        <f>J45</f>
        <v>6</v>
      </c>
      <c r="U44" s="192">
        <f>J46</f>
        <v>18</v>
      </c>
      <c r="V44" s="142"/>
      <c r="W44" s="144"/>
      <c r="X44" s="142"/>
      <c r="Y44" s="142"/>
      <c r="Z44" s="142"/>
      <c r="AA44" s="142"/>
      <c r="AB44" s="142"/>
    </row>
    <row r="45" spans="1:28" ht="13.2">
      <c r="A45" s="158"/>
      <c r="B45" s="165"/>
      <c r="C45" s="166">
        <v>0.65</v>
      </c>
      <c r="D45" s="167">
        <v>3</v>
      </c>
      <c r="E45" s="167">
        <v>2</v>
      </c>
      <c r="F45" s="169">
        <f>MROUND('1RM'!$C$4*C45,5)</f>
        <v>170</v>
      </c>
      <c r="G45" s="157"/>
      <c r="H45" s="180"/>
      <c r="I45" s="141"/>
      <c r="J45" s="192">
        <f t="shared" si="12"/>
        <v>6</v>
      </c>
      <c r="K45" s="192">
        <f t="shared" si="13"/>
        <v>1020</v>
      </c>
      <c r="L45" s="180"/>
      <c r="M45" s="141"/>
      <c r="N45" s="142"/>
      <c r="O45" s="142"/>
      <c r="P45" s="142"/>
      <c r="Q45" s="142"/>
      <c r="R45" s="142"/>
      <c r="S45" s="143"/>
      <c r="T45" s="142"/>
      <c r="U45" s="142"/>
      <c r="V45" s="142"/>
      <c r="W45" s="144"/>
      <c r="X45" s="142"/>
      <c r="Y45" s="142"/>
      <c r="Z45" s="142"/>
      <c r="AA45" s="142"/>
      <c r="AB45" s="142"/>
    </row>
    <row r="46" spans="1:28" ht="13.2">
      <c r="A46" s="158"/>
      <c r="B46" s="170"/>
      <c r="C46" s="171">
        <v>0.75</v>
      </c>
      <c r="D46" s="178">
        <v>3</v>
      </c>
      <c r="E46" s="178">
        <v>6</v>
      </c>
      <c r="F46" s="173">
        <f>MROUND('1RM'!$C$4*C46,5)</f>
        <v>200</v>
      </c>
      <c r="G46" s="157"/>
      <c r="H46" s="180"/>
      <c r="I46" s="141"/>
      <c r="J46" s="192">
        <f t="shared" si="12"/>
        <v>18</v>
      </c>
      <c r="K46" s="192">
        <f t="shared" si="13"/>
        <v>3600</v>
      </c>
      <c r="L46" s="180"/>
      <c r="M46" s="141"/>
      <c r="N46" s="142"/>
      <c r="O46" s="142"/>
      <c r="P46" s="142"/>
      <c r="Q46" s="142"/>
      <c r="R46" s="142"/>
      <c r="S46" s="143"/>
      <c r="T46" s="142"/>
      <c r="U46" s="142"/>
      <c r="V46" s="142"/>
      <c r="W46" s="144"/>
      <c r="X46" s="142"/>
      <c r="Y46" s="142"/>
      <c r="Z46" s="142"/>
      <c r="AA46" s="142"/>
      <c r="AB46" s="142"/>
    </row>
    <row r="47" spans="1:28" ht="13.2">
      <c r="A47" s="158">
        <v>3</v>
      </c>
      <c r="B47" s="237" t="s">
        <v>60</v>
      </c>
      <c r="C47" s="166"/>
      <c r="D47" s="209">
        <v>10</v>
      </c>
      <c r="E47" s="167">
        <v>5</v>
      </c>
      <c r="F47" s="169"/>
      <c r="G47" s="157"/>
      <c r="H47" s="180"/>
      <c r="I47" s="141"/>
      <c r="J47" s="179"/>
      <c r="K47" s="179"/>
      <c r="L47" s="180"/>
      <c r="M47" s="141"/>
      <c r="N47" s="142"/>
      <c r="O47" s="142"/>
      <c r="P47" s="142"/>
      <c r="Q47" s="142"/>
      <c r="R47" s="142"/>
      <c r="S47" s="143"/>
      <c r="T47" s="142"/>
      <c r="U47" s="142"/>
      <c r="V47" s="142"/>
      <c r="W47" s="144"/>
      <c r="X47" s="142"/>
      <c r="Y47" s="142"/>
      <c r="Z47" s="142"/>
      <c r="AA47" s="142"/>
      <c r="AB47" s="142"/>
    </row>
    <row r="48" spans="1:28" ht="13.2">
      <c r="A48" s="158">
        <v>4</v>
      </c>
      <c r="B48" s="237" t="s">
        <v>53</v>
      </c>
      <c r="C48" s="166"/>
      <c r="D48" s="167">
        <v>5</v>
      </c>
      <c r="E48" s="167">
        <v>5</v>
      </c>
      <c r="F48" s="169"/>
      <c r="G48" s="157"/>
      <c r="H48" s="180"/>
      <c r="I48" s="141"/>
      <c r="J48" s="179"/>
      <c r="K48" s="179"/>
      <c r="L48" s="180"/>
      <c r="M48" s="141"/>
      <c r="N48" s="142"/>
      <c r="O48" s="142"/>
      <c r="P48" s="142"/>
      <c r="Q48" s="142"/>
      <c r="R48" s="142"/>
      <c r="S48" s="143"/>
      <c r="T48" s="142"/>
      <c r="U48" s="142"/>
      <c r="V48" s="142"/>
      <c r="W48" s="144"/>
      <c r="X48" s="142"/>
      <c r="Y48" s="142"/>
      <c r="Z48" s="142"/>
      <c r="AA48" s="142"/>
      <c r="AB48" s="142"/>
    </row>
    <row r="49" spans="1:28" ht="13.2">
      <c r="A49" s="158">
        <v>5</v>
      </c>
      <c r="B49" s="170" t="s">
        <v>37</v>
      </c>
      <c r="C49" s="171"/>
      <c r="D49" s="178">
        <v>10</v>
      </c>
      <c r="E49" s="178">
        <v>3</v>
      </c>
      <c r="F49" s="173"/>
      <c r="G49" s="157"/>
      <c r="H49" s="180"/>
      <c r="I49" s="141"/>
      <c r="J49" s="179"/>
      <c r="K49" s="179"/>
      <c r="L49" s="180"/>
      <c r="M49" s="141"/>
      <c r="N49" s="142"/>
      <c r="O49" s="142"/>
      <c r="P49" s="142"/>
      <c r="Q49" s="142"/>
      <c r="R49" s="142"/>
      <c r="S49" s="143"/>
      <c r="T49" s="142"/>
      <c r="U49" s="142"/>
      <c r="V49" s="142"/>
      <c r="W49" s="144"/>
      <c r="X49" s="142"/>
      <c r="Y49" s="142"/>
      <c r="Z49" s="142"/>
      <c r="AA49" s="142"/>
      <c r="AB49" s="142"/>
    </row>
    <row r="50" spans="1:28" ht="13.2">
      <c r="A50" s="70"/>
      <c r="B50" s="119"/>
      <c r="C50" s="120"/>
      <c r="D50" s="121"/>
      <c r="E50" s="121"/>
      <c r="F50" s="121"/>
      <c r="G50" s="100"/>
      <c r="H50" s="190"/>
      <c r="I50" s="191"/>
      <c r="J50" s="192"/>
      <c r="K50" s="192"/>
      <c r="L50" s="190"/>
      <c r="M50" s="191"/>
      <c r="N50" s="192"/>
      <c r="O50" s="192"/>
      <c r="P50" s="192"/>
      <c r="Q50" s="192"/>
      <c r="R50" s="192"/>
      <c r="S50" s="190"/>
      <c r="T50" s="192"/>
      <c r="U50" s="192"/>
      <c r="V50" s="142"/>
      <c r="W50" s="191"/>
      <c r="X50" s="192"/>
      <c r="Y50" s="192"/>
      <c r="Z50" s="192"/>
      <c r="AA50" s="192"/>
      <c r="AB50" s="192"/>
    </row>
    <row r="51" spans="1:28" ht="13.2">
      <c r="A51" s="70"/>
      <c r="B51" s="225" t="s">
        <v>65</v>
      </c>
      <c r="C51" s="85"/>
      <c r="D51" s="210">
        <f>SUM(H9:H49)</f>
        <v>59</v>
      </c>
      <c r="E51" s="148"/>
      <c r="F51" s="148">
        <f>SUM(I9:I49)</f>
        <v>15880</v>
      </c>
      <c r="G51" s="100"/>
      <c r="H51" s="190"/>
      <c r="I51" s="191"/>
      <c r="J51" s="192"/>
      <c r="K51" s="192"/>
      <c r="L51" s="190"/>
      <c r="M51" s="191"/>
      <c r="N51" s="192"/>
      <c r="O51" s="192"/>
      <c r="P51" s="192"/>
      <c r="Q51" s="192"/>
      <c r="R51" s="192"/>
      <c r="S51" s="190"/>
      <c r="T51" s="192"/>
      <c r="U51" s="192"/>
      <c r="V51" s="142"/>
      <c r="W51" s="191"/>
      <c r="X51" s="192"/>
      <c r="Y51" s="192"/>
      <c r="Z51" s="192"/>
      <c r="AA51" s="192"/>
      <c r="AB51" s="192"/>
    </row>
    <row r="52" spans="1:28" ht="13.2">
      <c r="A52" s="70"/>
      <c r="B52" s="225" t="s">
        <v>47</v>
      </c>
      <c r="C52" s="85"/>
      <c r="D52" s="148">
        <f>SUM(J9:J49)</f>
        <v>60</v>
      </c>
      <c r="E52" s="148"/>
      <c r="F52" s="148">
        <f>SUM(K9:K49)</f>
        <v>11065</v>
      </c>
      <c r="G52" s="100"/>
      <c r="H52" s="190"/>
      <c r="I52" s="191"/>
      <c r="J52" s="192"/>
      <c r="K52" s="192"/>
      <c r="L52" s="190"/>
      <c r="M52" s="191"/>
      <c r="N52" s="192"/>
      <c r="O52" s="192"/>
      <c r="P52" s="192"/>
      <c r="Q52" s="192"/>
      <c r="R52" s="192"/>
      <c r="S52" s="190"/>
      <c r="T52" s="192"/>
      <c r="U52" s="192"/>
      <c r="V52" s="142"/>
      <c r="W52" s="191"/>
      <c r="X52" s="192"/>
      <c r="Y52" s="192"/>
      <c r="Z52" s="192"/>
      <c r="AA52" s="192"/>
      <c r="AB52" s="192"/>
    </row>
    <row r="53" spans="1:28" ht="13.2">
      <c r="A53" s="70"/>
      <c r="B53" s="225" t="s">
        <v>48</v>
      </c>
      <c r="C53" s="85"/>
      <c r="D53" s="148">
        <f>SUM(L9:L49)</f>
        <v>13</v>
      </c>
      <c r="E53" s="148"/>
      <c r="F53" s="148">
        <f>SUM(M9:M49)</f>
        <v>4325</v>
      </c>
      <c r="G53" s="100"/>
      <c r="H53" s="190"/>
      <c r="I53" s="191"/>
      <c r="J53" s="192"/>
      <c r="K53" s="192"/>
      <c r="L53" s="190"/>
      <c r="M53" s="191"/>
      <c r="N53" s="192"/>
      <c r="O53" s="192"/>
      <c r="P53" s="192"/>
      <c r="Q53" s="192"/>
      <c r="R53" s="192"/>
      <c r="S53" s="190"/>
      <c r="T53" s="192"/>
      <c r="U53" s="192"/>
      <c r="V53" s="142"/>
      <c r="W53" s="191"/>
      <c r="X53" s="192"/>
      <c r="Y53" s="192"/>
      <c r="Z53" s="192"/>
      <c r="AA53" s="192"/>
      <c r="AB53" s="192"/>
    </row>
    <row r="54" spans="1:28" ht="13.2">
      <c r="A54" s="70"/>
      <c r="B54" s="84" t="s">
        <v>4</v>
      </c>
      <c r="C54" s="85"/>
      <c r="D54" s="148">
        <f>SUM(D51:E53)</f>
        <v>132</v>
      </c>
      <c r="E54" s="148"/>
      <c r="F54" s="148">
        <f>SUM(F51:F53)</f>
        <v>31270</v>
      </c>
      <c r="G54" s="100"/>
      <c r="H54" s="190"/>
      <c r="I54" s="191"/>
      <c r="J54" s="192"/>
      <c r="K54" s="192"/>
      <c r="L54" s="190"/>
      <c r="M54" s="191"/>
      <c r="N54" s="192"/>
      <c r="O54" s="192"/>
      <c r="P54" s="192"/>
      <c r="Q54" s="192"/>
      <c r="R54" s="192"/>
      <c r="S54" s="190"/>
      <c r="T54" s="192"/>
      <c r="U54" s="192"/>
      <c r="V54" s="142"/>
      <c r="W54" s="191"/>
      <c r="X54" s="192"/>
      <c r="Y54" s="192"/>
      <c r="Z54" s="192"/>
      <c r="AA54" s="192"/>
      <c r="AB54" s="192"/>
    </row>
    <row r="55" spans="1:28" ht="30" customHeight="1">
      <c r="A55" s="88"/>
      <c r="B55" s="92"/>
      <c r="C55" s="122"/>
      <c r="D55" s="123"/>
      <c r="E55" s="123"/>
      <c r="F55" s="123"/>
      <c r="G55" s="124"/>
      <c r="H55" s="190">
        <f t="shared" ref="H55:R55" si="14">SUM(H9:H49)</f>
        <v>59</v>
      </c>
      <c r="I55" s="191">
        <f t="shared" si="14"/>
        <v>15880</v>
      </c>
      <c r="J55" s="192">
        <f t="shared" si="14"/>
        <v>60</v>
      </c>
      <c r="K55" s="192">
        <f t="shared" si="14"/>
        <v>11065</v>
      </c>
      <c r="L55" s="190">
        <f t="shared" si="14"/>
        <v>13</v>
      </c>
      <c r="M55" s="191">
        <f t="shared" si="14"/>
        <v>4325</v>
      </c>
      <c r="N55" s="192">
        <f t="shared" si="14"/>
        <v>9</v>
      </c>
      <c r="O55" s="192">
        <f t="shared" si="14"/>
        <v>15</v>
      </c>
      <c r="P55" s="192">
        <f t="shared" si="14"/>
        <v>30</v>
      </c>
      <c r="Q55" s="192">
        <f t="shared" si="14"/>
        <v>2</v>
      </c>
      <c r="R55" s="192">
        <f t="shared" si="14"/>
        <v>3</v>
      </c>
      <c r="S55" s="190">
        <f t="shared" ref="S55:W55" si="15">SUM(S13:S49)</f>
        <v>9</v>
      </c>
      <c r="T55" s="192">
        <f t="shared" si="15"/>
        <v>12</v>
      </c>
      <c r="U55" s="192">
        <f t="shared" si="15"/>
        <v>34</v>
      </c>
      <c r="V55" s="142">
        <f t="shared" si="15"/>
        <v>2</v>
      </c>
      <c r="W55" s="191">
        <f t="shared" si="15"/>
        <v>3</v>
      </c>
      <c r="X55" s="192">
        <f t="shared" ref="X55:AB55" si="16">SUM(X32:X49)</f>
        <v>3</v>
      </c>
      <c r="Y55" s="192">
        <f t="shared" si="16"/>
        <v>2</v>
      </c>
      <c r="Z55" s="192">
        <f t="shared" si="16"/>
        <v>4</v>
      </c>
      <c r="AA55" s="192">
        <f t="shared" si="16"/>
        <v>1</v>
      </c>
      <c r="AB55" s="192">
        <f t="shared" si="16"/>
        <v>3</v>
      </c>
    </row>
    <row r="56" spans="1:28" ht="60" customHeight="1">
      <c r="A56" s="93"/>
      <c r="B56" s="226" t="s">
        <v>63</v>
      </c>
      <c r="C56" s="105"/>
      <c r="D56" s="94"/>
      <c r="E56" s="94"/>
      <c r="F56" s="94"/>
      <c r="G56" s="95"/>
      <c r="H56" s="180"/>
      <c r="I56" s="141"/>
      <c r="J56" s="179"/>
      <c r="K56" s="179"/>
      <c r="L56" s="180"/>
      <c r="M56" s="141"/>
      <c r="N56" s="142"/>
      <c r="O56" s="142"/>
      <c r="P56" s="142"/>
      <c r="Q56" s="142"/>
      <c r="R56" s="142"/>
      <c r="S56" s="143"/>
      <c r="T56" s="142"/>
      <c r="U56" s="142"/>
      <c r="V56" s="142"/>
      <c r="W56" s="144"/>
      <c r="X56" s="142"/>
      <c r="Y56" s="142"/>
      <c r="Z56" s="142"/>
      <c r="AA56" s="142"/>
      <c r="AB56" s="142"/>
    </row>
    <row r="57" spans="1:28" ht="13.2">
      <c r="A57" s="158"/>
      <c r="B57" s="235" t="s">
        <v>51</v>
      </c>
      <c r="C57" s="159" t="s">
        <v>10</v>
      </c>
      <c r="D57" s="188" t="s">
        <v>34</v>
      </c>
      <c r="E57" s="189" t="s">
        <v>35</v>
      </c>
      <c r="F57" s="161" t="s">
        <v>36</v>
      </c>
      <c r="G57" s="3"/>
      <c r="H57" s="180"/>
      <c r="I57" s="141"/>
      <c r="J57" s="179"/>
      <c r="K57" s="179"/>
      <c r="L57" s="180"/>
      <c r="M57" s="141"/>
      <c r="N57" s="142" t="s">
        <v>9</v>
      </c>
      <c r="O57" s="142" t="s">
        <v>8</v>
      </c>
      <c r="P57" s="142" t="s">
        <v>7</v>
      </c>
      <c r="Q57" s="142" t="s">
        <v>6</v>
      </c>
      <c r="R57" s="142" t="s">
        <v>5</v>
      </c>
      <c r="S57" s="143" t="s">
        <v>9</v>
      </c>
      <c r="T57" s="142" t="s">
        <v>8</v>
      </c>
      <c r="U57" s="142" t="s">
        <v>7</v>
      </c>
      <c r="V57" s="142" t="s">
        <v>6</v>
      </c>
      <c r="W57" s="144" t="s">
        <v>5</v>
      </c>
      <c r="X57" s="142" t="s">
        <v>9</v>
      </c>
      <c r="Y57" s="142" t="s">
        <v>8</v>
      </c>
      <c r="Z57" s="142" t="s">
        <v>7</v>
      </c>
      <c r="AA57" s="142" t="s">
        <v>6</v>
      </c>
      <c r="AB57" s="142" t="s">
        <v>5</v>
      </c>
    </row>
    <row r="58" spans="1:28" ht="13.2">
      <c r="A58" s="158">
        <v>1</v>
      </c>
      <c r="B58" s="236" t="s">
        <v>65</v>
      </c>
      <c r="C58" s="162">
        <v>0.5</v>
      </c>
      <c r="D58" s="174">
        <v>3</v>
      </c>
      <c r="E58" s="174">
        <v>1</v>
      </c>
      <c r="F58" s="164">
        <f>MROUND('1RM'!$C$3*C58,5)</f>
        <v>200</v>
      </c>
      <c r="G58" s="157"/>
      <c r="H58" s="190">
        <f t="shared" ref="H58:H61" si="17">D58*E58</f>
        <v>3</v>
      </c>
      <c r="I58" s="191">
        <f t="shared" ref="I58:I61" si="18">H58*F58</f>
        <v>600</v>
      </c>
      <c r="J58" s="179"/>
      <c r="K58" s="179"/>
      <c r="L58" s="180"/>
      <c r="M58" s="141"/>
      <c r="N58" s="192">
        <f>H58</f>
        <v>3</v>
      </c>
      <c r="O58" s="192">
        <f>H59</f>
        <v>6</v>
      </c>
      <c r="P58" s="192">
        <f>H60</f>
        <v>6</v>
      </c>
      <c r="Q58" s="192">
        <f>H61</f>
        <v>8</v>
      </c>
      <c r="R58" s="142"/>
      <c r="S58" s="143"/>
      <c r="T58" s="142"/>
      <c r="U58" s="142"/>
      <c r="V58" s="142"/>
      <c r="W58" s="144"/>
      <c r="X58" s="142"/>
      <c r="Y58" s="142"/>
      <c r="Z58" s="142"/>
      <c r="AA58" s="142"/>
      <c r="AB58" s="142"/>
    </row>
    <row r="59" spans="1:28" ht="13.2">
      <c r="A59" s="158"/>
      <c r="B59" s="165"/>
      <c r="C59" s="166">
        <v>0.6</v>
      </c>
      <c r="D59" s="167">
        <v>3</v>
      </c>
      <c r="E59" s="167">
        <v>2</v>
      </c>
      <c r="F59" s="169">
        <f>MROUND('1RM'!$C$3*C59,5)</f>
        <v>240</v>
      </c>
      <c r="G59" s="3"/>
      <c r="H59" s="190">
        <f t="shared" si="17"/>
        <v>6</v>
      </c>
      <c r="I59" s="191">
        <f t="shared" si="18"/>
        <v>1440</v>
      </c>
      <c r="J59" s="179"/>
      <c r="K59" s="179"/>
      <c r="L59" s="180"/>
      <c r="M59" s="141"/>
      <c r="N59" s="142"/>
      <c r="O59" s="142"/>
      <c r="P59" s="142"/>
      <c r="Q59" s="142"/>
      <c r="R59" s="142"/>
      <c r="S59" s="143"/>
      <c r="T59" s="142"/>
      <c r="U59" s="142"/>
      <c r="V59" s="142"/>
      <c r="W59" s="144"/>
      <c r="X59" s="142"/>
      <c r="Y59" s="142"/>
      <c r="Z59" s="142"/>
      <c r="AA59" s="142"/>
      <c r="AB59" s="142"/>
    </row>
    <row r="60" spans="1:28" ht="13.2">
      <c r="A60" s="158"/>
      <c r="B60" s="165"/>
      <c r="C60" s="166">
        <v>0.7</v>
      </c>
      <c r="D60" s="167">
        <v>3</v>
      </c>
      <c r="E60" s="167">
        <v>2</v>
      </c>
      <c r="F60" s="169">
        <f>MROUND('1RM'!$C$3*C60,5)</f>
        <v>280</v>
      </c>
      <c r="G60" s="157"/>
      <c r="H60" s="190">
        <f t="shared" si="17"/>
        <v>6</v>
      </c>
      <c r="I60" s="191">
        <f t="shared" si="18"/>
        <v>1680</v>
      </c>
      <c r="J60" s="179"/>
      <c r="K60" s="179"/>
      <c r="L60" s="180"/>
      <c r="M60" s="141"/>
      <c r="N60" s="142"/>
      <c r="O60" s="142"/>
      <c r="P60" s="142"/>
      <c r="Q60" s="142"/>
      <c r="R60" s="142"/>
      <c r="S60" s="143"/>
      <c r="T60" s="142"/>
      <c r="U60" s="142"/>
      <c r="V60" s="142"/>
      <c r="W60" s="144"/>
      <c r="X60" s="142"/>
      <c r="Y60" s="142"/>
      <c r="Z60" s="142"/>
      <c r="AA60" s="142"/>
      <c r="AB60" s="142"/>
    </row>
    <row r="61" spans="1:28" ht="13.2">
      <c r="A61" s="158"/>
      <c r="B61" s="170"/>
      <c r="C61" s="171">
        <v>0.8</v>
      </c>
      <c r="D61" s="178">
        <v>2</v>
      </c>
      <c r="E61" s="178">
        <v>4</v>
      </c>
      <c r="F61" s="173">
        <f>MROUND('1RM'!$C$3*C61,5)</f>
        <v>320</v>
      </c>
      <c r="G61" s="157"/>
      <c r="H61" s="190">
        <f t="shared" si="17"/>
        <v>8</v>
      </c>
      <c r="I61" s="191">
        <f t="shared" si="18"/>
        <v>2560</v>
      </c>
      <c r="J61" s="179"/>
      <c r="K61" s="179"/>
      <c r="L61" s="180"/>
      <c r="M61" s="141"/>
      <c r="N61" s="142"/>
      <c r="O61" s="142"/>
      <c r="P61" s="142"/>
      <c r="Q61" s="142"/>
      <c r="R61" s="142"/>
      <c r="S61" s="143"/>
      <c r="T61" s="142"/>
      <c r="U61" s="142"/>
      <c r="V61" s="142"/>
      <c r="W61" s="144"/>
      <c r="X61" s="142"/>
      <c r="Y61" s="142"/>
      <c r="Z61" s="142"/>
      <c r="AA61" s="142"/>
      <c r="AB61" s="142"/>
    </row>
    <row r="62" spans="1:28" ht="13.2">
      <c r="A62" s="158">
        <v>2</v>
      </c>
      <c r="B62" s="236" t="s">
        <v>47</v>
      </c>
      <c r="C62" s="162">
        <v>0.5</v>
      </c>
      <c r="D62" s="174">
        <v>3</v>
      </c>
      <c r="E62" s="174">
        <v>1</v>
      </c>
      <c r="F62" s="164">
        <f>MROUND('1RM'!$C$4*C62,5)</f>
        <v>135</v>
      </c>
      <c r="G62" s="157"/>
      <c r="H62" s="180"/>
      <c r="I62" s="141"/>
      <c r="J62" s="192">
        <f t="shared" ref="J62:J65" si="19">D62*E62</f>
        <v>3</v>
      </c>
      <c r="K62" s="192">
        <f t="shared" ref="K62:K65" si="20">J62*F62</f>
        <v>405</v>
      </c>
      <c r="L62" s="180"/>
      <c r="M62" s="141"/>
      <c r="N62" s="142"/>
      <c r="O62" s="142"/>
      <c r="P62" s="142"/>
      <c r="Q62" s="142"/>
      <c r="R62" s="142"/>
      <c r="S62" s="190">
        <f>J62</f>
        <v>3</v>
      </c>
      <c r="T62" s="192">
        <f>J63</f>
        <v>3</v>
      </c>
      <c r="U62" s="192">
        <f>J64</f>
        <v>6</v>
      </c>
      <c r="V62" s="192">
        <f>J65</f>
        <v>15</v>
      </c>
      <c r="W62" s="144"/>
      <c r="X62" s="142"/>
      <c r="Y62" s="142"/>
      <c r="Z62" s="142"/>
      <c r="AA62" s="142"/>
      <c r="AB62" s="142"/>
    </row>
    <row r="63" spans="1:28" ht="13.2">
      <c r="A63" s="158"/>
      <c r="B63" s="165"/>
      <c r="C63" s="166">
        <v>0.6</v>
      </c>
      <c r="D63" s="167">
        <v>3</v>
      </c>
      <c r="E63" s="167">
        <v>1</v>
      </c>
      <c r="F63" s="169">
        <f>MROUND('1RM'!$C$4*C63,5)</f>
        <v>160</v>
      </c>
      <c r="G63" s="157"/>
      <c r="H63" s="180"/>
      <c r="I63" s="141"/>
      <c r="J63" s="192">
        <f t="shared" si="19"/>
        <v>3</v>
      </c>
      <c r="K63" s="192">
        <f t="shared" si="20"/>
        <v>480</v>
      </c>
      <c r="L63" s="180"/>
      <c r="M63" s="141"/>
      <c r="N63" s="142"/>
      <c r="O63" s="142"/>
      <c r="P63" s="142"/>
      <c r="Q63" s="142"/>
      <c r="R63" s="142"/>
      <c r="S63" s="143"/>
      <c r="T63" s="142"/>
      <c r="U63" s="142"/>
      <c r="V63" s="142"/>
      <c r="W63" s="144"/>
      <c r="X63" s="142"/>
      <c r="Y63" s="142"/>
      <c r="Z63" s="142"/>
      <c r="AA63" s="142"/>
      <c r="AB63" s="142"/>
    </row>
    <row r="64" spans="1:28" ht="13.2">
      <c r="A64" s="158"/>
      <c r="B64" s="165"/>
      <c r="C64" s="166">
        <v>0.7</v>
      </c>
      <c r="D64" s="167">
        <v>3</v>
      </c>
      <c r="E64" s="167">
        <v>2</v>
      </c>
      <c r="F64" s="169">
        <f>MROUND('1RM'!$C$4*C64,5)</f>
        <v>185</v>
      </c>
      <c r="G64" s="157"/>
      <c r="H64" s="180"/>
      <c r="I64" s="141"/>
      <c r="J64" s="192">
        <f t="shared" si="19"/>
        <v>6</v>
      </c>
      <c r="K64" s="192">
        <f t="shared" si="20"/>
        <v>1110</v>
      </c>
      <c r="L64" s="180"/>
      <c r="M64" s="141"/>
      <c r="N64" s="142"/>
      <c r="O64" s="142"/>
      <c r="P64" s="142"/>
      <c r="Q64" s="142"/>
      <c r="R64" s="142"/>
      <c r="S64" s="143"/>
      <c r="T64" s="142"/>
      <c r="U64" s="142"/>
      <c r="V64" s="142"/>
      <c r="W64" s="144"/>
      <c r="X64" s="142"/>
      <c r="Y64" s="142"/>
      <c r="Z64" s="142"/>
      <c r="AA64" s="142"/>
      <c r="AB64" s="142"/>
    </row>
    <row r="65" spans="1:28" ht="13.2">
      <c r="A65" s="158"/>
      <c r="B65" s="170"/>
      <c r="C65" s="171">
        <v>0.8</v>
      </c>
      <c r="D65" s="178">
        <v>3</v>
      </c>
      <c r="E65" s="178">
        <v>5</v>
      </c>
      <c r="F65" s="173">
        <f>MROUND('1RM'!$C$4*C65,5)</f>
        <v>210</v>
      </c>
      <c r="G65" s="157"/>
      <c r="H65" s="180"/>
      <c r="I65" s="141"/>
      <c r="J65" s="192">
        <f t="shared" si="19"/>
        <v>15</v>
      </c>
      <c r="K65" s="192">
        <f t="shared" si="20"/>
        <v>3150</v>
      </c>
      <c r="L65" s="180"/>
      <c r="M65" s="141"/>
      <c r="N65" s="142"/>
      <c r="O65" s="142"/>
      <c r="P65" s="142"/>
      <c r="Q65" s="142"/>
      <c r="R65" s="142"/>
      <c r="S65" s="143"/>
      <c r="T65" s="142"/>
      <c r="U65" s="142"/>
      <c r="V65" s="142"/>
      <c r="W65" s="144"/>
      <c r="X65" s="142"/>
      <c r="Y65" s="142"/>
      <c r="Z65" s="142"/>
      <c r="AA65" s="142"/>
      <c r="AB65" s="142"/>
    </row>
    <row r="66" spans="1:28" ht="13.2">
      <c r="A66" s="158">
        <v>3</v>
      </c>
      <c r="B66" s="237" t="s">
        <v>61</v>
      </c>
      <c r="C66" s="166"/>
      <c r="D66" s="167">
        <v>8</v>
      </c>
      <c r="E66" s="167">
        <v>4</v>
      </c>
      <c r="F66" s="169"/>
      <c r="G66" s="3"/>
      <c r="H66" s="180"/>
      <c r="I66" s="141"/>
      <c r="J66" s="179"/>
      <c r="K66" s="179"/>
      <c r="L66" s="180"/>
      <c r="M66" s="141"/>
      <c r="N66" s="142"/>
      <c r="O66" s="142"/>
      <c r="P66" s="142"/>
      <c r="Q66" s="142"/>
      <c r="R66" s="142"/>
      <c r="S66" s="143"/>
      <c r="T66" s="142"/>
      <c r="U66" s="142"/>
      <c r="V66" s="142"/>
      <c r="W66" s="144"/>
      <c r="X66" s="142"/>
      <c r="Y66" s="142"/>
      <c r="Z66" s="142"/>
      <c r="AA66" s="142"/>
      <c r="AB66" s="142"/>
    </row>
    <row r="67" spans="1:28" ht="13.2">
      <c r="A67" s="158">
        <v>4</v>
      </c>
      <c r="B67" s="236" t="s">
        <v>65</v>
      </c>
      <c r="C67" s="162">
        <v>0.55000000000000004</v>
      </c>
      <c r="D67" s="174">
        <v>3</v>
      </c>
      <c r="E67" s="174">
        <v>1</v>
      </c>
      <c r="F67" s="164">
        <f>MROUND('1RM'!$C$3*C67,5)</f>
        <v>220</v>
      </c>
      <c r="G67" s="157"/>
      <c r="H67" s="190">
        <f t="shared" ref="H67:H69" si="21">D67*E67</f>
        <v>3</v>
      </c>
      <c r="I67" s="191">
        <f t="shared" ref="I67:I69" si="22">H67*F67</f>
        <v>660</v>
      </c>
      <c r="J67" s="179"/>
      <c r="K67" s="179"/>
      <c r="L67" s="180"/>
      <c r="M67" s="141"/>
      <c r="N67" s="192">
        <f>H67</f>
        <v>3</v>
      </c>
      <c r="O67" s="192">
        <f>H68</f>
        <v>6</v>
      </c>
      <c r="P67" s="192">
        <f>H69</f>
        <v>12</v>
      </c>
      <c r="Q67" s="142"/>
      <c r="R67" s="142"/>
      <c r="S67" s="143"/>
      <c r="T67" s="142"/>
      <c r="U67" s="142"/>
      <c r="V67" s="142"/>
      <c r="W67" s="144"/>
      <c r="X67" s="142"/>
      <c r="Y67" s="142"/>
      <c r="Z67" s="142"/>
      <c r="AA67" s="142"/>
      <c r="AB67" s="142"/>
    </row>
    <row r="68" spans="1:28" ht="13.2">
      <c r="A68" s="158"/>
      <c r="B68" s="165"/>
      <c r="C68" s="166">
        <v>0.65</v>
      </c>
      <c r="D68" s="167">
        <v>3</v>
      </c>
      <c r="E68" s="167">
        <v>2</v>
      </c>
      <c r="F68" s="169">
        <f>MROUND('1RM'!$C$3*C68,5)</f>
        <v>260</v>
      </c>
      <c r="G68" s="157"/>
      <c r="H68" s="190">
        <f t="shared" si="21"/>
        <v>6</v>
      </c>
      <c r="I68" s="191">
        <f t="shared" si="22"/>
        <v>1560</v>
      </c>
      <c r="J68" s="179"/>
      <c r="K68" s="179"/>
      <c r="L68" s="180"/>
      <c r="M68" s="141"/>
      <c r="N68" s="142"/>
      <c r="O68" s="142"/>
      <c r="P68" s="142"/>
      <c r="Q68" s="142"/>
      <c r="R68" s="142"/>
      <c r="S68" s="143"/>
      <c r="T68" s="142"/>
      <c r="U68" s="142"/>
      <c r="V68" s="142"/>
      <c r="W68" s="144"/>
      <c r="X68" s="142"/>
      <c r="Y68" s="142"/>
      <c r="Z68" s="142"/>
      <c r="AA68" s="142"/>
      <c r="AB68" s="142"/>
    </row>
    <row r="69" spans="1:28" ht="13.2">
      <c r="A69" s="158"/>
      <c r="B69" s="170"/>
      <c r="C69" s="171">
        <v>0.75</v>
      </c>
      <c r="D69" s="178">
        <v>3</v>
      </c>
      <c r="E69" s="178">
        <v>4</v>
      </c>
      <c r="F69" s="173">
        <f>MROUND('1RM'!$C$3*C69,5)</f>
        <v>300</v>
      </c>
      <c r="G69" s="157"/>
      <c r="H69" s="190">
        <f t="shared" si="21"/>
        <v>12</v>
      </c>
      <c r="I69" s="191">
        <f t="shared" si="22"/>
        <v>3600</v>
      </c>
      <c r="J69" s="179"/>
      <c r="K69" s="179"/>
      <c r="L69" s="180"/>
      <c r="M69" s="141"/>
      <c r="N69" s="142"/>
      <c r="O69" s="142"/>
      <c r="P69" s="142"/>
      <c r="Q69" s="142"/>
      <c r="R69" s="142"/>
      <c r="S69" s="143"/>
      <c r="T69" s="142"/>
      <c r="U69" s="142"/>
      <c r="V69" s="142"/>
      <c r="W69" s="144"/>
      <c r="X69" s="142"/>
      <c r="Y69" s="142"/>
      <c r="Z69" s="142"/>
      <c r="AA69" s="142"/>
      <c r="AB69" s="142"/>
    </row>
    <row r="70" spans="1:28" ht="13.2">
      <c r="A70" s="158"/>
      <c r="B70" s="176"/>
      <c r="C70" s="177"/>
      <c r="D70" s="193"/>
      <c r="E70" s="194"/>
      <c r="F70" s="157"/>
      <c r="G70" s="157"/>
      <c r="H70" s="180"/>
      <c r="I70" s="141"/>
      <c r="J70" s="179"/>
      <c r="K70" s="179"/>
      <c r="L70" s="180"/>
      <c r="M70" s="141"/>
      <c r="N70" s="142"/>
      <c r="O70" s="142"/>
      <c r="P70" s="142"/>
      <c r="Q70" s="142"/>
      <c r="R70" s="142"/>
      <c r="S70" s="143"/>
      <c r="T70" s="142"/>
      <c r="U70" s="142"/>
      <c r="V70" s="142"/>
      <c r="W70" s="144"/>
      <c r="X70" s="142"/>
      <c r="Y70" s="142"/>
      <c r="Z70" s="142"/>
      <c r="AA70" s="142"/>
      <c r="AB70" s="142"/>
    </row>
    <row r="71" spans="1:28" ht="13.2">
      <c r="A71" s="158"/>
      <c r="B71" s="235" t="s">
        <v>68</v>
      </c>
      <c r="C71" s="159" t="s">
        <v>10</v>
      </c>
      <c r="D71" s="188" t="s">
        <v>34</v>
      </c>
      <c r="E71" s="189" t="s">
        <v>35</v>
      </c>
      <c r="F71" s="161" t="s">
        <v>36</v>
      </c>
      <c r="G71" s="3"/>
      <c r="H71" s="180"/>
      <c r="I71" s="141"/>
      <c r="J71" s="179"/>
      <c r="K71" s="179"/>
      <c r="L71" s="180"/>
      <c r="M71" s="141"/>
      <c r="N71" s="142"/>
      <c r="O71" s="142"/>
      <c r="P71" s="142"/>
      <c r="Q71" s="142"/>
      <c r="R71" s="142"/>
      <c r="S71" s="143"/>
      <c r="T71" s="142"/>
      <c r="U71" s="142"/>
      <c r="V71" s="142"/>
      <c r="W71" s="144"/>
      <c r="X71" s="142"/>
      <c r="Y71" s="142"/>
      <c r="Z71" s="142"/>
      <c r="AA71" s="142"/>
      <c r="AB71" s="142"/>
    </row>
    <row r="72" spans="1:28" ht="13.2">
      <c r="A72" s="158">
        <v>1</v>
      </c>
      <c r="B72" s="236" t="s">
        <v>66</v>
      </c>
      <c r="C72" s="162">
        <v>0.5</v>
      </c>
      <c r="D72" s="174">
        <v>3</v>
      </c>
      <c r="E72" s="174">
        <v>1</v>
      </c>
      <c r="F72" s="164">
        <f>MROUND('1RM'!$C$5*C72,5)</f>
        <v>235</v>
      </c>
      <c r="G72" s="157"/>
      <c r="H72" s="180"/>
      <c r="I72" s="141"/>
      <c r="J72" s="179"/>
      <c r="K72" s="179"/>
      <c r="L72" s="190">
        <f t="shared" ref="L72:L75" si="23">D72*E72</f>
        <v>3</v>
      </c>
      <c r="M72" s="191">
        <f t="shared" ref="M72:M75" si="24">L72*F72</f>
        <v>705</v>
      </c>
      <c r="N72" s="142"/>
      <c r="O72" s="142"/>
      <c r="P72" s="142"/>
      <c r="Q72" s="142"/>
      <c r="R72" s="142"/>
      <c r="S72" s="143"/>
      <c r="T72" s="142"/>
      <c r="U72" s="142"/>
      <c r="V72" s="142"/>
      <c r="W72" s="144"/>
      <c r="X72" s="192">
        <f>L72</f>
        <v>3</v>
      </c>
      <c r="Y72" s="140">
        <f>(L73+L74)</f>
        <v>8</v>
      </c>
      <c r="Z72" s="192">
        <f>L75</f>
        <v>3</v>
      </c>
      <c r="AA72" s="142"/>
      <c r="AB72" s="142"/>
    </row>
    <row r="73" spans="1:28" ht="13.2">
      <c r="A73" s="158"/>
      <c r="B73" s="165"/>
      <c r="C73" s="166">
        <v>0.6</v>
      </c>
      <c r="D73" s="167">
        <v>2</v>
      </c>
      <c r="E73" s="167">
        <v>2</v>
      </c>
      <c r="F73" s="169">
        <f>MROUND('1RM'!$C$5*C73,5)</f>
        <v>280</v>
      </c>
      <c r="G73" s="157"/>
      <c r="H73" s="180"/>
      <c r="I73" s="141"/>
      <c r="J73" s="179"/>
      <c r="K73" s="179"/>
      <c r="L73" s="190">
        <f t="shared" si="23"/>
        <v>4</v>
      </c>
      <c r="M73" s="191">
        <f t="shared" si="24"/>
        <v>1120</v>
      </c>
      <c r="N73" s="142"/>
      <c r="O73" s="142"/>
      <c r="P73" s="142"/>
      <c r="Q73" s="142"/>
      <c r="R73" s="142"/>
      <c r="S73" s="143"/>
      <c r="T73" s="142"/>
      <c r="U73" s="142"/>
      <c r="V73" s="142"/>
      <c r="W73" s="144"/>
      <c r="X73" s="142"/>
      <c r="Y73" s="142"/>
      <c r="Z73" s="142"/>
      <c r="AA73" s="142"/>
      <c r="AB73" s="142"/>
    </row>
    <row r="74" spans="1:28" ht="13.2">
      <c r="A74" s="158"/>
      <c r="B74" s="165"/>
      <c r="C74" s="166">
        <v>0.65</v>
      </c>
      <c r="D74" s="167">
        <v>2</v>
      </c>
      <c r="E74" s="167">
        <v>2</v>
      </c>
      <c r="F74" s="169">
        <f>MROUND('1RM'!$C$5*C74,5)</f>
        <v>305</v>
      </c>
      <c r="G74" s="157"/>
      <c r="H74" s="180"/>
      <c r="I74" s="141"/>
      <c r="J74" s="179"/>
      <c r="K74" s="179"/>
      <c r="L74" s="190">
        <f t="shared" si="23"/>
        <v>4</v>
      </c>
      <c r="M74" s="191">
        <f t="shared" si="24"/>
        <v>1220</v>
      </c>
      <c r="N74" s="142"/>
      <c r="O74" s="142"/>
      <c r="P74" s="142"/>
      <c r="Q74" s="142"/>
      <c r="R74" s="142"/>
      <c r="S74" s="143"/>
      <c r="T74" s="142"/>
      <c r="U74" s="142"/>
      <c r="V74" s="142"/>
      <c r="W74" s="144"/>
      <c r="X74" s="142"/>
      <c r="Y74" s="142"/>
      <c r="Z74" s="142"/>
      <c r="AA74" s="142"/>
      <c r="AB74" s="142"/>
    </row>
    <row r="75" spans="1:28" ht="13.2">
      <c r="A75" s="158"/>
      <c r="B75" s="170"/>
      <c r="C75" s="171">
        <v>0.7</v>
      </c>
      <c r="D75" s="178">
        <v>1</v>
      </c>
      <c r="E75" s="178">
        <v>3</v>
      </c>
      <c r="F75" s="173">
        <f>MROUND('1RM'!$C$5*C75,5)</f>
        <v>330</v>
      </c>
      <c r="G75" s="157"/>
      <c r="H75" s="180"/>
      <c r="I75" s="141"/>
      <c r="J75" s="179"/>
      <c r="K75" s="179"/>
      <c r="L75" s="190">
        <f t="shared" si="23"/>
        <v>3</v>
      </c>
      <c r="M75" s="191">
        <f t="shared" si="24"/>
        <v>990</v>
      </c>
      <c r="N75" s="142"/>
      <c r="O75" s="142"/>
      <c r="P75" s="142"/>
      <c r="Q75" s="142"/>
      <c r="R75" s="142"/>
      <c r="S75" s="143"/>
      <c r="T75" s="142"/>
      <c r="U75" s="142"/>
      <c r="V75" s="142"/>
      <c r="W75" s="144"/>
      <c r="X75" s="142"/>
      <c r="Y75" s="142"/>
      <c r="Z75" s="142"/>
      <c r="AA75" s="142"/>
      <c r="AB75" s="142"/>
    </row>
    <row r="76" spans="1:28" ht="13.2">
      <c r="A76" s="158">
        <v>2</v>
      </c>
      <c r="B76" s="236" t="s">
        <v>47</v>
      </c>
      <c r="C76" s="162">
        <v>0.5</v>
      </c>
      <c r="D76" s="174">
        <v>3</v>
      </c>
      <c r="E76" s="174">
        <v>1</v>
      </c>
      <c r="F76" s="164">
        <f>MROUND('1RM'!$C$4*C76,5)</f>
        <v>135</v>
      </c>
      <c r="G76" s="157"/>
      <c r="H76" s="180"/>
      <c r="I76" s="141"/>
      <c r="J76" s="192">
        <f t="shared" ref="J76:J80" si="25">D76*E76</f>
        <v>3</v>
      </c>
      <c r="K76" s="192">
        <f t="shared" ref="K76:K80" si="26">J76*F76</f>
        <v>405</v>
      </c>
      <c r="L76" s="180"/>
      <c r="M76" s="141"/>
      <c r="N76" s="142"/>
      <c r="O76" s="142"/>
      <c r="P76" s="142"/>
      <c r="Q76" s="142"/>
      <c r="R76" s="142"/>
      <c r="S76" s="190">
        <f>J76</f>
        <v>3</v>
      </c>
      <c r="T76" s="192">
        <f>J77</f>
        <v>3</v>
      </c>
      <c r="U76" s="192">
        <f>J78</f>
        <v>6</v>
      </c>
      <c r="V76" s="192">
        <f>J79+J80</f>
        <v>12</v>
      </c>
      <c r="W76" s="144"/>
      <c r="X76" s="142"/>
      <c r="Y76" s="142"/>
      <c r="Z76" s="142"/>
      <c r="AA76" s="142"/>
      <c r="AB76" s="142"/>
    </row>
    <row r="77" spans="1:28" ht="13.2">
      <c r="A77" s="158"/>
      <c r="B77" s="165"/>
      <c r="C77" s="166">
        <v>0.6</v>
      </c>
      <c r="D77" s="167">
        <v>3</v>
      </c>
      <c r="E77" s="167">
        <v>1</v>
      </c>
      <c r="F77" s="169">
        <f>MROUND('1RM'!$C$4*C77,5)</f>
        <v>160</v>
      </c>
      <c r="G77" s="157"/>
      <c r="H77" s="180"/>
      <c r="I77" s="141"/>
      <c r="J77" s="192">
        <f t="shared" si="25"/>
        <v>3</v>
      </c>
      <c r="K77" s="192">
        <f t="shared" si="26"/>
        <v>480</v>
      </c>
      <c r="L77" s="180"/>
      <c r="M77" s="141"/>
      <c r="N77" s="142"/>
      <c r="O77" s="142"/>
      <c r="P77" s="142"/>
      <c r="Q77" s="142"/>
      <c r="R77" s="142"/>
      <c r="S77" s="143"/>
      <c r="T77" s="142"/>
      <c r="U77" s="142"/>
      <c r="V77" s="142"/>
      <c r="W77" s="144"/>
      <c r="X77" s="142"/>
      <c r="Y77" s="142"/>
      <c r="Z77" s="142"/>
      <c r="AA77" s="142"/>
      <c r="AB77" s="142"/>
    </row>
    <row r="78" spans="1:28" ht="13.2">
      <c r="A78" s="158"/>
      <c r="B78" s="165"/>
      <c r="C78" s="166">
        <v>0.7</v>
      </c>
      <c r="D78" s="167">
        <v>3</v>
      </c>
      <c r="E78" s="167">
        <v>2</v>
      </c>
      <c r="F78" s="169">
        <f>MROUND('1RM'!$C$4*C78,5)</f>
        <v>185</v>
      </c>
      <c r="G78" s="157"/>
      <c r="H78" s="180"/>
      <c r="I78" s="141"/>
      <c r="J78" s="192">
        <f t="shared" si="25"/>
        <v>6</v>
      </c>
      <c r="K78" s="192">
        <f t="shared" si="26"/>
        <v>1110</v>
      </c>
      <c r="L78" s="180"/>
      <c r="M78" s="141"/>
      <c r="N78" s="142"/>
      <c r="O78" s="142"/>
      <c r="P78" s="142"/>
      <c r="Q78" s="142"/>
      <c r="R78" s="142"/>
      <c r="S78" s="143"/>
      <c r="T78" s="142"/>
      <c r="U78" s="142"/>
      <c r="V78" s="142"/>
      <c r="W78" s="144"/>
      <c r="X78" s="142"/>
      <c r="Y78" s="142"/>
      <c r="Z78" s="142"/>
      <c r="AA78" s="142"/>
      <c r="AB78" s="142"/>
    </row>
    <row r="79" spans="1:28" ht="13.2">
      <c r="A79" s="158"/>
      <c r="B79" s="165"/>
      <c r="C79" s="166">
        <v>0.8</v>
      </c>
      <c r="D79" s="167">
        <v>3</v>
      </c>
      <c r="E79" s="167">
        <v>2</v>
      </c>
      <c r="F79" s="169">
        <f>MROUND('1RM'!$C$4*C79,5)</f>
        <v>210</v>
      </c>
      <c r="G79" s="157"/>
      <c r="H79" s="180"/>
      <c r="I79" s="141"/>
      <c r="J79" s="192">
        <f t="shared" si="25"/>
        <v>6</v>
      </c>
      <c r="K79" s="192">
        <f t="shared" si="26"/>
        <v>1260</v>
      </c>
      <c r="L79" s="180"/>
      <c r="M79" s="141"/>
      <c r="N79" s="142"/>
      <c r="O79" s="142"/>
      <c r="P79" s="142"/>
      <c r="Q79" s="142"/>
      <c r="R79" s="142"/>
      <c r="S79" s="143"/>
      <c r="T79" s="142"/>
      <c r="U79" s="142"/>
      <c r="V79" s="142"/>
      <c r="W79" s="144"/>
      <c r="X79" s="142"/>
      <c r="Y79" s="142"/>
      <c r="Z79" s="142"/>
      <c r="AA79" s="142"/>
      <c r="AB79" s="142"/>
    </row>
    <row r="80" spans="1:28" ht="13.2">
      <c r="A80" s="158"/>
      <c r="B80" s="170"/>
      <c r="C80" s="171">
        <v>0.85</v>
      </c>
      <c r="D80" s="178">
        <v>2</v>
      </c>
      <c r="E80" s="178">
        <v>3</v>
      </c>
      <c r="F80" s="173">
        <f>MROUND('1RM'!$C$4*C80,5)</f>
        <v>225</v>
      </c>
      <c r="G80" s="157"/>
      <c r="H80" s="180"/>
      <c r="I80" s="141"/>
      <c r="J80" s="192">
        <f t="shared" si="25"/>
        <v>6</v>
      </c>
      <c r="K80" s="192">
        <f t="shared" si="26"/>
        <v>1350</v>
      </c>
      <c r="L80" s="180"/>
      <c r="M80" s="141"/>
      <c r="N80" s="142"/>
      <c r="O80" s="142"/>
      <c r="P80" s="142"/>
      <c r="Q80" s="142"/>
      <c r="R80" s="142"/>
      <c r="S80" s="143"/>
      <c r="T80" s="142"/>
      <c r="U80" s="142"/>
      <c r="V80" s="142"/>
      <c r="W80" s="144"/>
      <c r="X80" s="142"/>
      <c r="Y80" s="142"/>
      <c r="Z80" s="142"/>
      <c r="AA80" s="142"/>
      <c r="AB80" s="142"/>
    </row>
    <row r="81" spans="1:28" ht="13.2">
      <c r="A81" s="158">
        <v>3</v>
      </c>
      <c r="B81" s="237" t="s">
        <v>61</v>
      </c>
      <c r="C81" s="166"/>
      <c r="D81" s="167">
        <v>10</v>
      </c>
      <c r="E81" s="167">
        <v>5</v>
      </c>
      <c r="F81" s="169"/>
      <c r="G81" s="157"/>
      <c r="H81" s="180"/>
      <c r="I81" s="141"/>
      <c r="J81" s="179"/>
      <c r="K81" s="179"/>
      <c r="L81" s="180"/>
      <c r="M81" s="141"/>
      <c r="N81" s="142"/>
      <c r="O81" s="142"/>
      <c r="P81" s="142"/>
      <c r="Q81" s="142"/>
      <c r="R81" s="142"/>
      <c r="S81" s="143"/>
      <c r="T81" s="142"/>
      <c r="U81" s="142"/>
      <c r="V81" s="142"/>
      <c r="W81" s="144"/>
      <c r="X81" s="142"/>
      <c r="Y81" s="142"/>
      <c r="Z81" s="142"/>
      <c r="AA81" s="142"/>
      <c r="AB81" s="142"/>
    </row>
    <row r="82" spans="1:28" ht="13.2">
      <c r="A82" s="158">
        <v>4</v>
      </c>
      <c r="B82" s="236" t="s">
        <v>48</v>
      </c>
      <c r="C82" s="162">
        <v>0.5</v>
      </c>
      <c r="D82" s="174">
        <v>3</v>
      </c>
      <c r="E82" s="174">
        <v>1</v>
      </c>
      <c r="F82" s="164">
        <f>MROUND('1RM'!$C$5*C82,5)</f>
        <v>235</v>
      </c>
      <c r="G82" s="157"/>
      <c r="H82" s="180"/>
      <c r="I82" s="141"/>
      <c r="J82" s="179"/>
      <c r="K82" s="179"/>
      <c r="L82" s="190">
        <f t="shared" ref="L82:L85" si="27">D82*E82</f>
        <v>3</v>
      </c>
      <c r="M82" s="191">
        <f t="shared" ref="M82:M85" si="28">L82*F82</f>
        <v>705</v>
      </c>
      <c r="N82" s="142"/>
      <c r="O82" s="142"/>
      <c r="P82" s="142"/>
      <c r="Q82" s="142"/>
      <c r="R82" s="142"/>
      <c r="S82" s="143"/>
      <c r="T82" s="142"/>
      <c r="U82" s="142"/>
      <c r="V82" s="142"/>
      <c r="W82" s="144"/>
      <c r="X82" s="192">
        <f>L82</f>
        <v>3</v>
      </c>
      <c r="Y82" s="192">
        <f>L83</f>
        <v>3</v>
      </c>
      <c r="Z82" s="192">
        <f>L84</f>
        <v>6</v>
      </c>
      <c r="AA82" s="192">
        <f>L85</f>
        <v>15</v>
      </c>
      <c r="AB82" s="142"/>
    </row>
    <row r="83" spans="1:28" ht="13.2">
      <c r="A83" s="158"/>
      <c r="B83" s="165"/>
      <c r="C83" s="166">
        <v>0.6</v>
      </c>
      <c r="D83" s="167">
        <v>3</v>
      </c>
      <c r="E83" s="167">
        <v>1</v>
      </c>
      <c r="F83" s="169">
        <f>MROUND('1RM'!$C$5*C83,5)</f>
        <v>280</v>
      </c>
      <c r="G83" s="157"/>
      <c r="H83" s="180"/>
      <c r="I83" s="141"/>
      <c r="J83" s="179"/>
      <c r="K83" s="179"/>
      <c r="L83" s="190">
        <f t="shared" si="27"/>
        <v>3</v>
      </c>
      <c r="M83" s="191">
        <f t="shared" si="28"/>
        <v>840</v>
      </c>
      <c r="N83" s="142"/>
      <c r="O83" s="142"/>
      <c r="P83" s="142"/>
      <c r="Q83" s="142"/>
      <c r="R83" s="142"/>
      <c r="S83" s="143"/>
      <c r="T83" s="142"/>
      <c r="U83" s="142"/>
      <c r="V83" s="142"/>
      <c r="W83" s="144"/>
      <c r="X83" s="142"/>
      <c r="Y83" s="142"/>
      <c r="Z83" s="142"/>
      <c r="AA83" s="142"/>
      <c r="AB83" s="142"/>
    </row>
    <row r="84" spans="1:28" ht="13.2">
      <c r="A84" s="158"/>
      <c r="B84" s="165"/>
      <c r="C84" s="166">
        <v>0.7</v>
      </c>
      <c r="D84" s="167">
        <v>3</v>
      </c>
      <c r="E84" s="167">
        <v>2</v>
      </c>
      <c r="F84" s="169">
        <f>MROUND('1RM'!$C$5*C84,5)</f>
        <v>330</v>
      </c>
      <c r="G84" s="157"/>
      <c r="H84" s="180"/>
      <c r="I84" s="141"/>
      <c r="J84" s="179"/>
      <c r="K84" s="179"/>
      <c r="L84" s="190">
        <f t="shared" si="27"/>
        <v>6</v>
      </c>
      <c r="M84" s="191">
        <f t="shared" si="28"/>
        <v>1980</v>
      </c>
      <c r="N84" s="142"/>
      <c r="O84" s="142"/>
      <c r="P84" s="142"/>
      <c r="Q84" s="142"/>
      <c r="R84" s="142"/>
      <c r="S84" s="143"/>
      <c r="T84" s="142"/>
      <c r="U84" s="142"/>
      <c r="V84" s="142"/>
      <c r="W84" s="144"/>
      <c r="X84" s="142"/>
      <c r="Y84" s="142"/>
      <c r="Z84" s="142"/>
      <c r="AA84" s="142"/>
      <c r="AB84" s="142"/>
    </row>
    <row r="85" spans="1:28" ht="13.2">
      <c r="A85" s="158"/>
      <c r="B85" s="170"/>
      <c r="C85" s="171">
        <v>0.8</v>
      </c>
      <c r="D85" s="178">
        <v>3</v>
      </c>
      <c r="E85" s="178">
        <v>5</v>
      </c>
      <c r="F85" s="173">
        <f>MROUND('1RM'!$C$5*C85,5)</f>
        <v>375</v>
      </c>
      <c r="G85" s="157"/>
      <c r="H85" s="180"/>
      <c r="I85" s="141"/>
      <c r="J85" s="179"/>
      <c r="K85" s="179"/>
      <c r="L85" s="190">
        <f t="shared" si="27"/>
        <v>15</v>
      </c>
      <c r="M85" s="191">
        <f t="shared" si="28"/>
        <v>5625</v>
      </c>
      <c r="N85" s="142"/>
      <c r="O85" s="142"/>
      <c r="P85" s="142"/>
      <c r="Q85" s="142"/>
      <c r="R85" s="142"/>
      <c r="S85" s="143"/>
      <c r="T85" s="142"/>
      <c r="U85" s="142"/>
      <c r="V85" s="142"/>
      <c r="W85" s="144"/>
      <c r="X85" s="142"/>
      <c r="Y85" s="142"/>
      <c r="Z85" s="142"/>
      <c r="AA85" s="142"/>
      <c r="AB85" s="142"/>
    </row>
    <row r="86" spans="1:28" ht="13.2">
      <c r="A86" s="158">
        <v>5</v>
      </c>
      <c r="B86" s="176" t="s">
        <v>37</v>
      </c>
      <c r="C86" s="177"/>
      <c r="D86" s="194">
        <v>10</v>
      </c>
      <c r="E86" s="194">
        <v>3</v>
      </c>
      <c r="F86" s="157"/>
      <c r="G86" s="157"/>
      <c r="H86" s="180"/>
      <c r="I86" s="141"/>
      <c r="J86" s="179"/>
      <c r="K86" s="179"/>
      <c r="L86" s="180"/>
      <c r="M86" s="141"/>
      <c r="N86" s="142"/>
      <c r="O86" s="142"/>
      <c r="P86" s="142"/>
      <c r="Q86" s="142"/>
      <c r="R86" s="142"/>
      <c r="S86" s="143"/>
      <c r="T86" s="142"/>
      <c r="U86" s="142"/>
      <c r="V86" s="142"/>
      <c r="W86" s="144"/>
      <c r="X86" s="142"/>
      <c r="Y86" s="142"/>
      <c r="Z86" s="142"/>
      <c r="AA86" s="142"/>
      <c r="AB86" s="142"/>
    </row>
    <row r="87" spans="1:28" ht="13.2">
      <c r="A87" s="158"/>
      <c r="B87" s="176"/>
      <c r="C87" s="177"/>
      <c r="D87" s="193"/>
      <c r="E87" s="194"/>
      <c r="F87" s="157"/>
      <c r="G87" s="157"/>
      <c r="H87" s="180"/>
      <c r="I87" s="141"/>
      <c r="J87" s="179"/>
      <c r="K87" s="179"/>
      <c r="L87" s="180"/>
      <c r="M87" s="141"/>
      <c r="N87" s="142"/>
      <c r="O87" s="142"/>
      <c r="P87" s="142"/>
      <c r="Q87" s="142"/>
      <c r="R87" s="142"/>
      <c r="S87" s="143"/>
      <c r="T87" s="142"/>
      <c r="U87" s="142"/>
      <c r="V87" s="142"/>
      <c r="W87" s="144"/>
      <c r="X87" s="142"/>
      <c r="Y87" s="142"/>
      <c r="Z87" s="142"/>
      <c r="AA87" s="142"/>
      <c r="AB87" s="142"/>
    </row>
    <row r="88" spans="1:28" ht="13.2">
      <c r="A88" s="158"/>
      <c r="B88" s="235" t="s">
        <v>54</v>
      </c>
      <c r="C88" s="159" t="s">
        <v>10</v>
      </c>
      <c r="D88" s="188" t="s">
        <v>34</v>
      </c>
      <c r="E88" s="189" t="s">
        <v>35</v>
      </c>
      <c r="F88" s="161" t="s">
        <v>36</v>
      </c>
      <c r="G88" s="3"/>
      <c r="H88" s="180"/>
      <c r="I88" s="141"/>
      <c r="J88" s="179"/>
      <c r="K88" s="179"/>
      <c r="L88" s="180"/>
      <c r="M88" s="141"/>
      <c r="N88" s="142"/>
      <c r="O88" s="142"/>
      <c r="P88" s="142"/>
      <c r="Q88" s="142"/>
      <c r="R88" s="142"/>
      <c r="S88" s="143"/>
      <c r="T88" s="142"/>
      <c r="U88" s="142"/>
      <c r="V88" s="142"/>
      <c r="W88" s="144"/>
      <c r="X88" s="142"/>
      <c r="Y88" s="142"/>
      <c r="Z88" s="142"/>
      <c r="AA88" s="142"/>
      <c r="AB88" s="142"/>
    </row>
    <row r="89" spans="1:28" ht="13.2">
      <c r="A89" s="158">
        <v>1</v>
      </c>
      <c r="B89" s="236" t="s">
        <v>47</v>
      </c>
      <c r="C89" s="162">
        <v>0.5</v>
      </c>
      <c r="D89" s="174">
        <v>3</v>
      </c>
      <c r="E89" s="174">
        <v>1</v>
      </c>
      <c r="F89" s="164">
        <f>MROUND('1RM'!$C$4*C89,5)</f>
        <v>135</v>
      </c>
      <c r="G89" s="157"/>
      <c r="H89" s="180"/>
      <c r="I89" s="141"/>
      <c r="J89" s="192">
        <f t="shared" ref="J89:J92" si="29">D89*E89</f>
        <v>3</v>
      </c>
      <c r="K89" s="192">
        <f t="shared" ref="K89:K92" si="30">J89*F89</f>
        <v>405</v>
      </c>
      <c r="L89" s="180"/>
      <c r="M89" s="141"/>
      <c r="N89" s="142"/>
      <c r="O89" s="142"/>
      <c r="P89" s="142"/>
      <c r="Q89" s="142"/>
      <c r="R89" s="142"/>
      <c r="S89" s="190">
        <f>J89</f>
        <v>3</v>
      </c>
      <c r="T89" s="192">
        <f>J90</f>
        <v>3</v>
      </c>
      <c r="U89" s="192">
        <f>J91</f>
        <v>6</v>
      </c>
      <c r="V89" s="192">
        <f>J92</f>
        <v>15</v>
      </c>
      <c r="W89" s="144"/>
      <c r="X89" s="142"/>
      <c r="Y89" s="142"/>
      <c r="Z89" s="142"/>
      <c r="AA89" s="142"/>
      <c r="AB89" s="142"/>
    </row>
    <row r="90" spans="1:28" ht="13.2">
      <c r="A90" s="158"/>
      <c r="B90" s="165"/>
      <c r="C90" s="166">
        <v>0.6</v>
      </c>
      <c r="D90" s="167">
        <v>3</v>
      </c>
      <c r="E90" s="167">
        <v>1</v>
      </c>
      <c r="F90" s="169">
        <f>MROUND('1RM'!$C$4*C90,5)</f>
        <v>160</v>
      </c>
      <c r="G90" s="157"/>
      <c r="H90" s="180"/>
      <c r="I90" s="141"/>
      <c r="J90" s="192">
        <f t="shared" si="29"/>
        <v>3</v>
      </c>
      <c r="K90" s="192">
        <f t="shared" si="30"/>
        <v>480</v>
      </c>
      <c r="L90" s="180"/>
      <c r="M90" s="141"/>
      <c r="N90" s="142"/>
      <c r="O90" s="142"/>
      <c r="P90" s="142"/>
      <c r="Q90" s="142"/>
      <c r="R90" s="142"/>
      <c r="S90" s="143"/>
      <c r="T90" s="142"/>
      <c r="U90" s="142"/>
      <c r="V90" s="142"/>
      <c r="W90" s="144"/>
      <c r="X90" s="142"/>
      <c r="Y90" s="142"/>
      <c r="Z90" s="142"/>
      <c r="AA90" s="142"/>
      <c r="AB90" s="142"/>
    </row>
    <row r="91" spans="1:28" ht="13.2">
      <c r="A91" s="158"/>
      <c r="B91" s="165"/>
      <c r="C91" s="166">
        <v>0.7</v>
      </c>
      <c r="D91" s="167">
        <v>3</v>
      </c>
      <c r="E91" s="167">
        <v>2</v>
      </c>
      <c r="F91" s="169">
        <f>MROUND('1RM'!$C$4*C91,5)</f>
        <v>185</v>
      </c>
      <c r="G91" s="157"/>
      <c r="H91" s="180"/>
      <c r="I91" s="141"/>
      <c r="J91" s="192">
        <f t="shared" si="29"/>
        <v>6</v>
      </c>
      <c r="K91" s="192">
        <f t="shared" si="30"/>
        <v>1110</v>
      </c>
      <c r="L91" s="180"/>
      <c r="M91" s="141"/>
      <c r="N91" s="142"/>
      <c r="O91" s="142"/>
      <c r="P91" s="142"/>
      <c r="Q91" s="142"/>
      <c r="R91" s="142"/>
      <c r="S91" s="143"/>
      <c r="T91" s="142"/>
      <c r="U91" s="142"/>
      <c r="V91" s="142"/>
      <c r="W91" s="144"/>
      <c r="X91" s="142"/>
      <c r="Y91" s="142"/>
      <c r="Z91" s="142"/>
      <c r="AA91" s="142"/>
      <c r="AB91" s="142"/>
    </row>
    <row r="92" spans="1:28" ht="13.2">
      <c r="A92" s="158"/>
      <c r="B92" s="170"/>
      <c r="C92" s="171">
        <v>0.8</v>
      </c>
      <c r="D92" s="178">
        <v>3</v>
      </c>
      <c r="E92" s="178">
        <v>5</v>
      </c>
      <c r="F92" s="173">
        <f>MROUND('1RM'!$C$4*C92,5)</f>
        <v>210</v>
      </c>
      <c r="G92" s="157"/>
      <c r="H92" s="180"/>
      <c r="I92" s="141"/>
      <c r="J92" s="192">
        <f t="shared" si="29"/>
        <v>15</v>
      </c>
      <c r="K92" s="192">
        <f t="shared" si="30"/>
        <v>3150</v>
      </c>
      <c r="L92" s="180"/>
      <c r="M92" s="141"/>
      <c r="N92" s="142"/>
      <c r="O92" s="142"/>
      <c r="P92" s="142"/>
      <c r="Q92" s="142"/>
      <c r="R92" s="142"/>
      <c r="S92" s="143"/>
      <c r="T92" s="142"/>
      <c r="U92" s="142"/>
      <c r="V92" s="142"/>
      <c r="W92" s="144"/>
      <c r="X92" s="142"/>
      <c r="Y92" s="142"/>
      <c r="Z92" s="142"/>
      <c r="AA92" s="142"/>
      <c r="AB92" s="142"/>
    </row>
    <row r="93" spans="1:28" ht="13.2">
      <c r="A93" s="158">
        <v>2</v>
      </c>
      <c r="B93" s="237" t="s">
        <v>65</v>
      </c>
      <c r="C93" s="166">
        <v>0.5</v>
      </c>
      <c r="D93" s="167">
        <v>3</v>
      </c>
      <c r="E93" s="167">
        <v>1</v>
      </c>
      <c r="F93" s="169">
        <f>MROUND('1RM'!$C$3*C93,5)</f>
        <v>200</v>
      </c>
      <c r="G93" s="157"/>
      <c r="H93" s="190">
        <f t="shared" ref="H93:H96" si="31">D93*E93</f>
        <v>3</v>
      </c>
      <c r="I93" s="191">
        <f t="shared" ref="I93:I96" si="32">H93*F93</f>
        <v>600</v>
      </c>
      <c r="J93" s="179"/>
      <c r="K93" s="179"/>
      <c r="L93" s="180"/>
      <c r="M93" s="141"/>
      <c r="N93" s="192">
        <f>H93</f>
        <v>3</v>
      </c>
      <c r="O93" s="192">
        <f>H94</f>
        <v>6</v>
      </c>
      <c r="P93" s="192">
        <f>H95</f>
        <v>6</v>
      </c>
      <c r="Q93" s="192">
        <f>H96</f>
        <v>18</v>
      </c>
      <c r="R93" s="142"/>
      <c r="S93" s="143"/>
      <c r="T93" s="142"/>
      <c r="U93" s="142"/>
      <c r="V93" s="142"/>
      <c r="W93" s="144"/>
      <c r="X93" s="142"/>
      <c r="Y93" s="142"/>
      <c r="Z93" s="142"/>
      <c r="AA93" s="142"/>
      <c r="AB93" s="142"/>
    </row>
    <row r="94" spans="1:28" ht="13.2">
      <c r="A94" s="158"/>
      <c r="B94" s="165"/>
      <c r="C94" s="166">
        <v>0.6</v>
      </c>
      <c r="D94" s="167">
        <v>3</v>
      </c>
      <c r="E94" s="167">
        <v>2</v>
      </c>
      <c r="F94" s="169">
        <f>MROUND('1RM'!$C$3*C94,5)</f>
        <v>240</v>
      </c>
      <c r="G94" s="157"/>
      <c r="H94" s="190">
        <f t="shared" si="31"/>
        <v>6</v>
      </c>
      <c r="I94" s="191">
        <f t="shared" si="32"/>
        <v>1440</v>
      </c>
      <c r="J94" s="179"/>
      <c r="K94" s="179"/>
      <c r="L94" s="180"/>
      <c r="M94" s="141"/>
      <c r="N94" s="142"/>
      <c r="O94" s="142"/>
      <c r="P94" s="142"/>
      <c r="Q94" s="142"/>
      <c r="R94" s="142"/>
      <c r="S94" s="143"/>
      <c r="T94" s="142"/>
      <c r="U94" s="142"/>
      <c r="V94" s="142"/>
      <c r="W94" s="144"/>
      <c r="X94" s="142"/>
      <c r="Y94" s="142"/>
      <c r="Z94" s="142"/>
      <c r="AA94" s="142"/>
      <c r="AB94" s="142"/>
    </row>
    <row r="95" spans="1:28" ht="13.2">
      <c r="A95" s="158"/>
      <c r="B95" s="165"/>
      <c r="C95" s="166">
        <v>0.7</v>
      </c>
      <c r="D95" s="167">
        <v>3</v>
      </c>
      <c r="E95" s="167">
        <v>2</v>
      </c>
      <c r="F95" s="169">
        <f>MROUND('1RM'!$C$3*C95,5)</f>
        <v>280</v>
      </c>
      <c r="G95" s="157"/>
      <c r="H95" s="190">
        <f t="shared" si="31"/>
        <v>6</v>
      </c>
      <c r="I95" s="191">
        <f t="shared" si="32"/>
        <v>1680</v>
      </c>
      <c r="J95" s="179"/>
      <c r="K95" s="179"/>
      <c r="L95" s="180"/>
      <c r="M95" s="141"/>
      <c r="N95" s="142"/>
      <c r="O95" s="142"/>
      <c r="P95" s="142"/>
      <c r="Q95" s="142"/>
      <c r="R95" s="142"/>
      <c r="S95" s="143"/>
      <c r="T95" s="142"/>
      <c r="U95" s="142"/>
      <c r="V95" s="142"/>
      <c r="W95" s="144"/>
      <c r="X95" s="142"/>
      <c r="Y95" s="142"/>
      <c r="Z95" s="142"/>
      <c r="AA95" s="142"/>
      <c r="AB95" s="142"/>
    </row>
    <row r="96" spans="1:28" ht="13.2">
      <c r="A96" s="158"/>
      <c r="B96" s="165"/>
      <c r="C96" s="166">
        <v>0.8</v>
      </c>
      <c r="D96" s="167">
        <v>3</v>
      </c>
      <c r="E96" s="167">
        <v>6</v>
      </c>
      <c r="F96" s="169">
        <f>MROUND('1RM'!$C$3*C96,5)</f>
        <v>320</v>
      </c>
      <c r="G96" s="157"/>
      <c r="H96" s="190">
        <f t="shared" si="31"/>
        <v>18</v>
      </c>
      <c r="I96" s="191">
        <f t="shared" si="32"/>
        <v>5760</v>
      </c>
      <c r="J96" s="179"/>
      <c r="K96" s="179"/>
      <c r="L96" s="180"/>
      <c r="M96" s="141"/>
      <c r="N96" s="142"/>
      <c r="O96" s="142"/>
      <c r="P96" s="142"/>
      <c r="Q96" s="142"/>
      <c r="R96" s="142"/>
      <c r="S96" s="143"/>
      <c r="T96" s="142"/>
      <c r="U96" s="142"/>
      <c r="V96" s="142"/>
      <c r="W96" s="144"/>
      <c r="X96" s="142"/>
      <c r="Y96" s="142"/>
      <c r="Z96" s="142"/>
      <c r="AA96" s="142"/>
      <c r="AB96" s="142"/>
    </row>
    <row r="97" spans="1:28" ht="13.2">
      <c r="A97" s="158">
        <v>3</v>
      </c>
      <c r="B97" s="236" t="s">
        <v>47</v>
      </c>
      <c r="C97" s="162">
        <v>0.5</v>
      </c>
      <c r="D97" s="174">
        <v>4</v>
      </c>
      <c r="E97" s="174">
        <v>1</v>
      </c>
      <c r="F97" s="164">
        <f>MROUND('1RM'!$C$4*C97,5)</f>
        <v>135</v>
      </c>
      <c r="G97" s="157"/>
      <c r="H97" s="180"/>
      <c r="I97" s="141"/>
      <c r="J97" s="192">
        <f t="shared" ref="J97:J99" si="33">D97*E97</f>
        <v>4</v>
      </c>
      <c r="K97" s="192">
        <f t="shared" ref="K97:K99" si="34">J97*F97</f>
        <v>540</v>
      </c>
      <c r="L97" s="180"/>
      <c r="M97" s="141"/>
      <c r="N97" s="142"/>
      <c r="O97" s="142"/>
      <c r="P97" s="142"/>
      <c r="Q97" s="142"/>
      <c r="R97" s="142"/>
      <c r="S97" s="190">
        <f>J97</f>
        <v>4</v>
      </c>
      <c r="T97" s="192">
        <f>J98</f>
        <v>4</v>
      </c>
      <c r="U97" s="192">
        <f>J99</f>
        <v>16</v>
      </c>
      <c r="V97" s="142"/>
      <c r="W97" s="144"/>
      <c r="X97" s="142"/>
      <c r="Y97" s="142"/>
      <c r="Z97" s="142"/>
      <c r="AA97" s="142"/>
      <c r="AB97" s="142"/>
    </row>
    <row r="98" spans="1:28" ht="13.2">
      <c r="A98" s="158"/>
      <c r="B98" s="165"/>
      <c r="C98" s="166">
        <v>0.6</v>
      </c>
      <c r="D98" s="167">
        <v>4</v>
      </c>
      <c r="E98" s="167">
        <v>1</v>
      </c>
      <c r="F98" s="169">
        <f>MROUND('1RM'!$C$4*C98,5)</f>
        <v>160</v>
      </c>
      <c r="G98" s="157"/>
      <c r="H98" s="180"/>
      <c r="I98" s="141"/>
      <c r="J98" s="192">
        <f t="shared" si="33"/>
        <v>4</v>
      </c>
      <c r="K98" s="192">
        <f t="shared" si="34"/>
        <v>640</v>
      </c>
      <c r="L98" s="180"/>
      <c r="M98" s="141"/>
      <c r="N98" s="142"/>
      <c r="O98" s="142"/>
      <c r="P98" s="142"/>
      <c r="Q98" s="142"/>
      <c r="R98" s="142"/>
      <c r="S98" s="143"/>
      <c r="T98" s="142"/>
      <c r="U98" s="142"/>
      <c r="V98" s="142"/>
      <c r="W98" s="144"/>
      <c r="X98" s="142"/>
      <c r="Y98" s="142"/>
      <c r="Z98" s="142"/>
      <c r="AA98" s="142"/>
      <c r="AB98" s="142"/>
    </row>
    <row r="99" spans="1:28" ht="13.2">
      <c r="A99" s="158"/>
      <c r="B99" s="170"/>
      <c r="C99" s="171">
        <v>0.7</v>
      </c>
      <c r="D99" s="178">
        <v>4</v>
      </c>
      <c r="E99" s="178">
        <v>4</v>
      </c>
      <c r="F99" s="173">
        <f>MROUND('1RM'!$C$4*C99,5)</f>
        <v>185</v>
      </c>
      <c r="G99" s="157"/>
      <c r="H99" s="180"/>
      <c r="I99" s="141"/>
      <c r="J99" s="192">
        <f t="shared" si="33"/>
        <v>16</v>
      </c>
      <c r="K99" s="192">
        <f t="shared" si="34"/>
        <v>2960</v>
      </c>
      <c r="L99" s="180"/>
      <c r="M99" s="141"/>
      <c r="N99" s="142"/>
      <c r="O99" s="142"/>
      <c r="P99" s="142"/>
      <c r="Q99" s="142"/>
      <c r="R99" s="142"/>
      <c r="S99" s="143"/>
      <c r="T99" s="142"/>
      <c r="U99" s="142"/>
      <c r="V99" s="142"/>
      <c r="W99" s="144"/>
      <c r="X99" s="142"/>
      <c r="Y99" s="142"/>
      <c r="Z99" s="142"/>
      <c r="AA99" s="142"/>
      <c r="AB99" s="142"/>
    </row>
    <row r="100" spans="1:28" ht="13.2">
      <c r="A100" s="158">
        <v>4</v>
      </c>
      <c r="B100" s="237" t="s">
        <v>60</v>
      </c>
      <c r="C100" s="166"/>
      <c r="D100" s="209">
        <v>10</v>
      </c>
      <c r="E100" s="167">
        <v>5</v>
      </c>
      <c r="F100" s="169"/>
      <c r="G100" s="157"/>
      <c r="H100" s="180"/>
      <c r="I100" s="141"/>
      <c r="J100" s="179"/>
      <c r="K100" s="179"/>
      <c r="L100" s="180"/>
      <c r="M100" s="141"/>
      <c r="N100" s="142"/>
      <c r="O100" s="142"/>
      <c r="P100" s="142"/>
      <c r="Q100" s="142"/>
      <c r="R100" s="142"/>
      <c r="S100" s="143"/>
      <c r="T100" s="142"/>
      <c r="U100" s="142"/>
      <c r="V100" s="142"/>
      <c r="W100" s="144"/>
      <c r="X100" s="142"/>
      <c r="Y100" s="142"/>
      <c r="Z100" s="142"/>
      <c r="AA100" s="142"/>
      <c r="AB100" s="142"/>
    </row>
    <row r="101" spans="1:28" ht="13.2">
      <c r="A101" s="158">
        <v>5</v>
      </c>
      <c r="B101" s="238" t="s">
        <v>53</v>
      </c>
      <c r="C101" s="171"/>
      <c r="D101" s="178">
        <v>5</v>
      </c>
      <c r="E101" s="178">
        <v>5</v>
      </c>
      <c r="F101" s="173"/>
      <c r="G101" s="157"/>
      <c r="H101" s="180"/>
      <c r="I101" s="141"/>
      <c r="J101" s="179"/>
      <c r="K101" s="179"/>
      <c r="L101" s="180"/>
      <c r="M101" s="141"/>
      <c r="N101" s="142"/>
      <c r="O101" s="142"/>
      <c r="P101" s="142"/>
      <c r="Q101" s="142"/>
      <c r="R101" s="142"/>
      <c r="S101" s="143"/>
      <c r="T101" s="142"/>
      <c r="U101" s="142"/>
      <c r="V101" s="142"/>
      <c r="W101" s="144"/>
      <c r="X101" s="142"/>
      <c r="Y101" s="142"/>
      <c r="Z101" s="142"/>
      <c r="AA101" s="142"/>
      <c r="AB101" s="142"/>
    </row>
    <row r="102" spans="1:28" ht="13.2">
      <c r="A102" s="70"/>
      <c r="B102" s="119"/>
      <c r="C102" s="120"/>
      <c r="D102" s="121"/>
      <c r="E102" s="121"/>
      <c r="F102" s="121"/>
      <c r="G102" s="100"/>
      <c r="H102" s="190"/>
      <c r="I102" s="191"/>
      <c r="J102" s="192"/>
      <c r="K102" s="192"/>
      <c r="L102" s="190"/>
      <c r="M102" s="191"/>
      <c r="N102" s="192"/>
      <c r="O102" s="192"/>
      <c r="P102" s="192"/>
      <c r="Q102" s="192"/>
      <c r="R102" s="175"/>
      <c r="S102" s="190"/>
      <c r="T102" s="192"/>
      <c r="U102" s="192"/>
      <c r="V102" s="192"/>
      <c r="W102" s="211"/>
      <c r="X102" s="192"/>
      <c r="Y102" s="140"/>
      <c r="Z102" s="192"/>
      <c r="AA102" s="142"/>
      <c r="AB102" s="175"/>
    </row>
    <row r="103" spans="1:28" ht="13.2">
      <c r="A103" s="70"/>
      <c r="B103" s="225" t="s">
        <v>65</v>
      </c>
      <c r="C103" s="85"/>
      <c r="D103" s="148">
        <f>SUM(H58:H101)</f>
        <v>77</v>
      </c>
      <c r="E103" s="148"/>
      <c r="F103" s="148">
        <f>SUM(I58:I101)</f>
        <v>21580</v>
      </c>
      <c r="G103" s="100"/>
      <c r="H103" s="190"/>
      <c r="I103" s="191"/>
      <c r="J103" s="192"/>
      <c r="K103" s="192"/>
      <c r="L103" s="190"/>
      <c r="M103" s="191"/>
      <c r="N103" s="192"/>
      <c r="O103" s="192"/>
      <c r="P103" s="192"/>
      <c r="Q103" s="192"/>
      <c r="R103" s="175"/>
      <c r="S103" s="190"/>
      <c r="T103" s="192"/>
      <c r="U103" s="192"/>
      <c r="V103" s="192"/>
      <c r="W103" s="211"/>
      <c r="X103" s="192"/>
      <c r="Y103" s="140"/>
      <c r="Z103" s="192"/>
      <c r="AA103" s="142"/>
      <c r="AB103" s="175"/>
    </row>
    <row r="104" spans="1:28" ht="13.2">
      <c r="A104" s="70"/>
      <c r="B104" s="225" t="s">
        <v>47</v>
      </c>
      <c r="C104" s="85"/>
      <c r="D104" s="148">
        <f>SUM(J58:J101)</f>
        <v>102</v>
      </c>
      <c r="E104" s="148"/>
      <c r="F104" s="148">
        <f>SUM(K58:K101)</f>
        <v>19035</v>
      </c>
      <c r="G104" s="100"/>
      <c r="H104" s="190"/>
      <c r="I104" s="191"/>
      <c r="J104" s="192"/>
      <c r="K104" s="192"/>
      <c r="L104" s="190"/>
      <c r="M104" s="191"/>
      <c r="N104" s="192"/>
      <c r="O104" s="192"/>
      <c r="P104" s="192"/>
      <c r="Q104" s="192"/>
      <c r="R104" s="175"/>
      <c r="S104" s="190"/>
      <c r="T104" s="192"/>
      <c r="U104" s="192"/>
      <c r="V104" s="192"/>
      <c r="W104" s="211"/>
      <c r="X104" s="192"/>
      <c r="Y104" s="140"/>
      <c r="Z104" s="192"/>
      <c r="AA104" s="142"/>
      <c r="AB104" s="175"/>
    </row>
    <row r="105" spans="1:28" ht="13.2">
      <c r="A105" s="70"/>
      <c r="B105" s="225" t="s">
        <v>48</v>
      </c>
      <c r="C105" s="85"/>
      <c r="D105" s="148">
        <f>SUM(L58:L101)</f>
        <v>41</v>
      </c>
      <c r="E105" s="148"/>
      <c r="F105" s="148">
        <f>SUM(M58:M101)</f>
        <v>13185</v>
      </c>
      <c r="G105" s="100"/>
      <c r="H105" s="190"/>
      <c r="I105" s="191"/>
      <c r="J105" s="192"/>
      <c r="K105" s="192"/>
      <c r="L105" s="190"/>
      <c r="M105" s="191"/>
      <c r="N105" s="192"/>
      <c r="O105" s="192"/>
      <c r="P105" s="192"/>
      <c r="Q105" s="192"/>
      <c r="R105" s="175"/>
      <c r="S105" s="190"/>
      <c r="T105" s="192"/>
      <c r="U105" s="192"/>
      <c r="V105" s="192"/>
      <c r="W105" s="211"/>
      <c r="X105" s="192"/>
      <c r="Y105" s="140"/>
      <c r="Z105" s="192"/>
      <c r="AA105" s="142"/>
      <c r="AB105" s="175"/>
    </row>
    <row r="106" spans="1:28" ht="13.2">
      <c r="A106" s="70"/>
      <c r="B106" s="84" t="s">
        <v>4</v>
      </c>
      <c r="C106" s="85"/>
      <c r="D106" s="148">
        <f>SUM(D103,D105)</f>
        <v>118</v>
      </c>
      <c r="E106" s="148"/>
      <c r="F106" s="148">
        <f>SUM(F103:F105)</f>
        <v>53800</v>
      </c>
      <c r="G106" s="100"/>
      <c r="H106" s="190"/>
      <c r="I106" s="191"/>
      <c r="J106" s="192"/>
      <c r="K106" s="192"/>
      <c r="L106" s="190"/>
      <c r="M106" s="191"/>
      <c r="N106" s="192"/>
      <c r="O106" s="192"/>
      <c r="P106" s="192"/>
      <c r="Q106" s="192"/>
      <c r="R106" s="175"/>
      <c r="S106" s="190"/>
      <c r="T106" s="192"/>
      <c r="U106" s="192"/>
      <c r="V106" s="192"/>
      <c r="W106" s="211"/>
      <c r="X106" s="192"/>
      <c r="Y106" s="140"/>
      <c r="Z106" s="192"/>
      <c r="AA106" s="142"/>
      <c r="AB106" s="175"/>
    </row>
    <row r="107" spans="1:28" ht="30" customHeight="1">
      <c r="A107" s="88"/>
      <c r="B107" s="92"/>
      <c r="C107" s="122"/>
      <c r="D107" s="123"/>
      <c r="E107" s="123"/>
      <c r="F107" s="123"/>
      <c r="G107" s="124"/>
      <c r="H107" s="190">
        <f t="shared" ref="H107:Q107" si="35">SUM(H58:H101)</f>
        <v>77</v>
      </c>
      <c r="I107" s="191">
        <f t="shared" si="35"/>
        <v>21580</v>
      </c>
      <c r="J107" s="192">
        <f t="shared" si="35"/>
        <v>102</v>
      </c>
      <c r="K107" s="192">
        <f t="shared" si="35"/>
        <v>19035</v>
      </c>
      <c r="L107" s="190">
        <f t="shared" si="35"/>
        <v>41</v>
      </c>
      <c r="M107" s="191">
        <f t="shared" si="35"/>
        <v>13185</v>
      </c>
      <c r="N107" s="192">
        <f t="shared" si="35"/>
        <v>9</v>
      </c>
      <c r="O107" s="192">
        <f t="shared" si="35"/>
        <v>18</v>
      </c>
      <c r="P107" s="192">
        <f t="shared" si="35"/>
        <v>24</v>
      </c>
      <c r="Q107" s="192">
        <f t="shared" si="35"/>
        <v>26</v>
      </c>
      <c r="R107" s="175">
        <v>0</v>
      </c>
      <c r="S107" s="190">
        <f t="shared" ref="S107:V107" si="36">SUM(S62:S101)</f>
        <v>13</v>
      </c>
      <c r="T107" s="192">
        <f t="shared" si="36"/>
        <v>13</v>
      </c>
      <c r="U107" s="192">
        <f t="shared" si="36"/>
        <v>34</v>
      </c>
      <c r="V107" s="192">
        <f t="shared" si="36"/>
        <v>42</v>
      </c>
      <c r="W107" s="211">
        <v>0</v>
      </c>
      <c r="X107" s="192">
        <f t="shared" ref="X107:AA107" si="37">SUM(X72:X101)</f>
        <v>6</v>
      </c>
      <c r="Y107" s="140">
        <f t="shared" si="37"/>
        <v>11</v>
      </c>
      <c r="Z107" s="192">
        <f t="shared" si="37"/>
        <v>9</v>
      </c>
      <c r="AA107" s="142">
        <f t="shared" si="37"/>
        <v>15</v>
      </c>
      <c r="AB107" s="175">
        <v>0</v>
      </c>
    </row>
    <row r="108" spans="1:28" ht="60" customHeight="1">
      <c r="A108" s="93"/>
      <c r="B108" s="226" t="s">
        <v>67</v>
      </c>
      <c r="C108" s="105"/>
      <c r="D108" s="94"/>
      <c r="E108" s="94"/>
      <c r="F108" s="94"/>
      <c r="G108" s="95"/>
      <c r="H108" s="180"/>
      <c r="I108" s="141"/>
      <c r="J108" s="179"/>
      <c r="K108" s="179"/>
      <c r="L108" s="180"/>
      <c r="M108" s="141"/>
      <c r="N108" s="142"/>
      <c r="O108" s="142"/>
      <c r="P108" s="142"/>
      <c r="Q108" s="142"/>
      <c r="R108" s="142"/>
      <c r="S108" s="143"/>
      <c r="T108" s="142"/>
      <c r="U108" s="142"/>
      <c r="V108" s="142"/>
      <c r="W108" s="144"/>
      <c r="X108" s="142"/>
      <c r="Y108" s="142"/>
      <c r="Z108" s="142"/>
      <c r="AA108" s="142"/>
      <c r="AB108" s="142"/>
    </row>
    <row r="109" spans="1:28" ht="13.2">
      <c r="A109" s="158"/>
      <c r="B109" s="235" t="s">
        <v>51</v>
      </c>
      <c r="C109" s="159" t="s">
        <v>10</v>
      </c>
      <c r="D109" s="188" t="s">
        <v>34</v>
      </c>
      <c r="E109" s="189" t="s">
        <v>35</v>
      </c>
      <c r="F109" s="161" t="s">
        <v>36</v>
      </c>
      <c r="G109" s="3"/>
      <c r="H109" s="180"/>
      <c r="I109" s="141"/>
      <c r="J109" s="179"/>
      <c r="K109" s="179"/>
      <c r="L109" s="180"/>
      <c r="M109" s="141"/>
      <c r="N109" s="179" t="s">
        <v>9</v>
      </c>
      <c r="O109" s="179" t="s">
        <v>8</v>
      </c>
      <c r="P109" s="179" t="s">
        <v>7</v>
      </c>
      <c r="Q109" s="179" t="s">
        <v>6</v>
      </c>
      <c r="R109" s="179" t="s">
        <v>5</v>
      </c>
      <c r="S109" s="180" t="s">
        <v>9</v>
      </c>
      <c r="T109" s="179" t="s">
        <v>8</v>
      </c>
      <c r="U109" s="179" t="s">
        <v>7</v>
      </c>
      <c r="V109" s="179" t="s">
        <v>6</v>
      </c>
      <c r="W109" s="141" t="s">
        <v>5</v>
      </c>
      <c r="X109" s="179" t="s">
        <v>9</v>
      </c>
      <c r="Y109" s="179" t="s">
        <v>8</v>
      </c>
      <c r="Z109" s="179" t="s">
        <v>7</v>
      </c>
      <c r="AA109" s="179" t="s">
        <v>6</v>
      </c>
      <c r="AB109" s="179" t="s">
        <v>5</v>
      </c>
    </row>
    <row r="110" spans="1:28" ht="13.2">
      <c r="A110" s="158">
        <v>1</v>
      </c>
      <c r="B110" s="236" t="s">
        <v>65</v>
      </c>
      <c r="C110" s="162">
        <v>0.5</v>
      </c>
      <c r="D110" s="174">
        <v>3</v>
      </c>
      <c r="E110" s="174">
        <v>1</v>
      </c>
      <c r="F110" s="164">
        <f>MROUND('1RM'!$C$3*C110,5)</f>
        <v>200</v>
      </c>
      <c r="G110" s="157"/>
      <c r="H110" s="190">
        <f t="shared" ref="H110:H113" si="38">D110*E110</f>
        <v>3</v>
      </c>
      <c r="I110" s="191">
        <f t="shared" ref="I110:I113" si="39">H110*F110</f>
        <v>600</v>
      </c>
      <c r="J110" s="179"/>
      <c r="K110" s="179"/>
      <c r="L110" s="180"/>
      <c r="M110" s="141"/>
      <c r="N110" s="192">
        <f>H110</f>
        <v>3</v>
      </c>
      <c r="O110" s="192">
        <f>H111</f>
        <v>3</v>
      </c>
      <c r="P110" s="192">
        <f>H112</f>
        <v>6</v>
      </c>
      <c r="Q110" s="192">
        <f>H113</f>
        <v>10</v>
      </c>
      <c r="R110" s="142"/>
      <c r="S110" s="143"/>
      <c r="T110" s="142"/>
      <c r="U110" s="142"/>
      <c r="V110" s="142"/>
      <c r="W110" s="144"/>
      <c r="X110" s="142"/>
      <c r="Y110" s="142"/>
      <c r="Z110" s="142"/>
      <c r="AA110" s="142"/>
      <c r="AB110" s="142"/>
    </row>
    <row r="111" spans="1:28" ht="13.2">
      <c r="A111" s="158"/>
      <c r="B111" s="165"/>
      <c r="C111" s="166">
        <v>0.6</v>
      </c>
      <c r="D111" s="167">
        <v>3</v>
      </c>
      <c r="E111" s="167">
        <v>1</v>
      </c>
      <c r="F111" s="169">
        <f>MROUND('1RM'!$C$3*C111,5)</f>
        <v>240</v>
      </c>
      <c r="G111" s="157"/>
      <c r="H111" s="190">
        <f t="shared" si="38"/>
        <v>3</v>
      </c>
      <c r="I111" s="191">
        <f t="shared" si="39"/>
        <v>720</v>
      </c>
      <c r="J111" s="179"/>
      <c r="K111" s="179"/>
      <c r="L111" s="180"/>
      <c r="M111" s="141"/>
      <c r="N111" s="142"/>
      <c r="O111" s="142"/>
      <c r="P111" s="142"/>
      <c r="Q111" s="142"/>
      <c r="R111" s="142"/>
      <c r="S111" s="143"/>
      <c r="T111" s="142"/>
      <c r="U111" s="142"/>
      <c r="V111" s="142"/>
      <c r="W111" s="144"/>
      <c r="X111" s="142"/>
      <c r="Y111" s="142"/>
      <c r="Z111" s="142"/>
      <c r="AA111" s="142"/>
      <c r="AB111" s="142"/>
    </row>
    <row r="112" spans="1:28" ht="13.2">
      <c r="A112" s="158"/>
      <c r="B112" s="165"/>
      <c r="C112" s="166">
        <v>0.7</v>
      </c>
      <c r="D112" s="167">
        <v>3</v>
      </c>
      <c r="E112" s="167">
        <v>2</v>
      </c>
      <c r="F112" s="169">
        <f>MROUND('1RM'!$C$3*C112,5)</f>
        <v>280</v>
      </c>
      <c r="G112" s="157"/>
      <c r="H112" s="190">
        <f t="shared" si="38"/>
        <v>6</v>
      </c>
      <c r="I112" s="191">
        <f t="shared" si="39"/>
        <v>1680</v>
      </c>
      <c r="J112" s="179"/>
      <c r="K112" s="179"/>
      <c r="L112" s="180"/>
      <c r="M112" s="141"/>
      <c r="N112" s="142"/>
      <c r="O112" s="142"/>
      <c r="P112" s="142"/>
      <c r="Q112" s="142"/>
      <c r="R112" s="142"/>
      <c r="S112" s="143"/>
      <c r="T112" s="142"/>
      <c r="U112" s="142"/>
      <c r="V112" s="142"/>
      <c r="W112" s="144"/>
      <c r="X112" s="142"/>
      <c r="Y112" s="142"/>
      <c r="Z112" s="142"/>
      <c r="AA112" s="142"/>
      <c r="AB112" s="142"/>
    </row>
    <row r="113" spans="1:28" ht="13.2">
      <c r="A113" s="158"/>
      <c r="B113" s="170"/>
      <c r="C113" s="171">
        <v>0.8</v>
      </c>
      <c r="D113" s="178">
        <v>2</v>
      </c>
      <c r="E113" s="178">
        <v>5</v>
      </c>
      <c r="F113" s="173">
        <f>MROUND('1RM'!$C$3*C113,5)</f>
        <v>320</v>
      </c>
      <c r="G113" s="157"/>
      <c r="H113" s="190">
        <f t="shared" si="38"/>
        <v>10</v>
      </c>
      <c r="I113" s="191">
        <f t="shared" si="39"/>
        <v>3200</v>
      </c>
      <c r="J113" s="179"/>
      <c r="K113" s="179"/>
      <c r="L113" s="180"/>
      <c r="M113" s="141"/>
      <c r="N113" s="142"/>
      <c r="O113" s="142"/>
      <c r="P113" s="142"/>
      <c r="Q113" s="142"/>
      <c r="R113" s="142"/>
      <c r="S113" s="143"/>
      <c r="T113" s="142"/>
      <c r="U113" s="142"/>
      <c r="V113" s="142"/>
      <c r="W113" s="144"/>
      <c r="X113" s="142"/>
      <c r="Y113" s="142"/>
      <c r="Z113" s="142"/>
      <c r="AA113" s="142"/>
      <c r="AB113" s="142"/>
    </row>
    <row r="114" spans="1:28" ht="13.2">
      <c r="A114" s="158">
        <v>2</v>
      </c>
      <c r="B114" s="236" t="s">
        <v>47</v>
      </c>
      <c r="C114" s="162">
        <v>0.5</v>
      </c>
      <c r="D114" s="174">
        <v>3</v>
      </c>
      <c r="E114" s="174">
        <v>1</v>
      </c>
      <c r="F114" s="164">
        <f>MROUND('1RM'!$C$4*C114,5)</f>
        <v>135</v>
      </c>
      <c r="G114" s="157"/>
      <c r="H114" s="180"/>
      <c r="I114" s="141"/>
      <c r="J114" s="192">
        <f t="shared" ref="J114:J118" si="40">D114*E114</f>
        <v>3</v>
      </c>
      <c r="K114" s="192">
        <f t="shared" ref="K114:K118" si="41">J114*F114</f>
        <v>405</v>
      </c>
      <c r="L114" s="180"/>
      <c r="M114" s="141"/>
      <c r="N114" s="142"/>
      <c r="O114" s="142"/>
      <c r="P114" s="142"/>
      <c r="Q114" s="142"/>
      <c r="R114" s="142"/>
      <c r="S114" s="190">
        <f>J114</f>
        <v>3</v>
      </c>
      <c r="T114" s="192">
        <f>J115</f>
        <v>3</v>
      </c>
      <c r="U114" s="192">
        <f>J116</f>
        <v>6</v>
      </c>
      <c r="V114" s="192">
        <f>J117+J118</f>
        <v>9</v>
      </c>
      <c r="W114" s="144"/>
      <c r="X114" s="142"/>
      <c r="Y114" s="142"/>
      <c r="Z114" s="142"/>
      <c r="AA114" s="142"/>
      <c r="AB114" s="142"/>
    </row>
    <row r="115" spans="1:28" ht="13.2">
      <c r="A115" s="158"/>
      <c r="B115" s="165"/>
      <c r="C115" s="166">
        <v>0.6</v>
      </c>
      <c r="D115" s="167">
        <v>3</v>
      </c>
      <c r="E115" s="167">
        <v>1</v>
      </c>
      <c r="F115" s="169">
        <f>MROUND('1RM'!$C$4*C115,5)</f>
        <v>160</v>
      </c>
      <c r="G115" s="157"/>
      <c r="H115" s="180"/>
      <c r="I115" s="141"/>
      <c r="J115" s="192">
        <f t="shared" si="40"/>
        <v>3</v>
      </c>
      <c r="K115" s="192">
        <f t="shared" si="41"/>
        <v>480</v>
      </c>
      <c r="L115" s="180"/>
      <c r="M115" s="141"/>
      <c r="N115" s="142"/>
      <c r="O115" s="142"/>
      <c r="P115" s="142"/>
      <c r="Q115" s="142"/>
      <c r="R115" s="142"/>
      <c r="S115" s="143"/>
      <c r="T115" s="142"/>
      <c r="U115" s="142"/>
      <c r="V115" s="142"/>
      <c r="W115" s="144"/>
      <c r="X115" s="142"/>
      <c r="Y115" s="142"/>
      <c r="Z115" s="142"/>
      <c r="AA115" s="142"/>
      <c r="AB115" s="142"/>
    </row>
    <row r="116" spans="1:28" ht="13.2">
      <c r="A116" s="158"/>
      <c r="B116" s="165"/>
      <c r="C116" s="166">
        <v>0.7</v>
      </c>
      <c r="D116" s="167">
        <v>3</v>
      </c>
      <c r="E116" s="167">
        <v>2</v>
      </c>
      <c r="F116" s="169">
        <f>MROUND('1RM'!$C$4*C116,5)</f>
        <v>185</v>
      </c>
      <c r="G116" s="157"/>
      <c r="H116" s="180"/>
      <c r="I116" s="141"/>
      <c r="J116" s="192">
        <f t="shared" si="40"/>
        <v>6</v>
      </c>
      <c r="K116" s="192">
        <f t="shared" si="41"/>
        <v>1110</v>
      </c>
      <c r="L116" s="180"/>
      <c r="M116" s="141"/>
      <c r="N116" s="142"/>
      <c r="O116" s="142"/>
      <c r="P116" s="142"/>
      <c r="Q116" s="142"/>
      <c r="R116" s="142"/>
      <c r="S116" s="143"/>
      <c r="T116" s="142"/>
      <c r="U116" s="142"/>
      <c r="V116" s="142"/>
      <c r="W116" s="144"/>
      <c r="X116" s="142"/>
      <c r="Y116" s="142"/>
      <c r="Z116" s="142"/>
      <c r="AA116" s="142"/>
      <c r="AB116" s="142"/>
    </row>
    <row r="117" spans="1:28" ht="13.2">
      <c r="A117" s="158"/>
      <c r="B117" s="165"/>
      <c r="C117" s="166">
        <v>0.8</v>
      </c>
      <c r="D117" s="167">
        <v>2</v>
      </c>
      <c r="E117" s="167">
        <v>3</v>
      </c>
      <c r="F117" s="169">
        <f>MROUND('1RM'!$C$4*C117,5)</f>
        <v>210</v>
      </c>
      <c r="G117" s="157"/>
      <c r="H117" s="180"/>
      <c r="I117" s="141"/>
      <c r="J117" s="192">
        <f t="shared" si="40"/>
        <v>6</v>
      </c>
      <c r="K117" s="192">
        <f t="shared" si="41"/>
        <v>1260</v>
      </c>
      <c r="L117" s="180"/>
      <c r="M117" s="141"/>
      <c r="N117" s="142"/>
      <c r="O117" s="142"/>
      <c r="P117" s="142"/>
      <c r="Q117" s="142"/>
      <c r="R117" s="142"/>
      <c r="S117" s="143"/>
      <c r="T117" s="142"/>
      <c r="U117" s="142"/>
      <c r="V117" s="142"/>
      <c r="W117" s="144"/>
      <c r="X117" s="142"/>
      <c r="Y117" s="142"/>
      <c r="Z117" s="142"/>
      <c r="AA117" s="142"/>
      <c r="AB117" s="142"/>
    </row>
    <row r="118" spans="1:28" ht="13.2">
      <c r="A118" s="158"/>
      <c r="B118" s="170"/>
      <c r="C118" s="171">
        <v>0.85</v>
      </c>
      <c r="D118" s="178">
        <v>1</v>
      </c>
      <c r="E118" s="178">
        <v>3</v>
      </c>
      <c r="F118" s="173">
        <f>MROUND('1RM'!$C$4*C118,5)</f>
        <v>225</v>
      </c>
      <c r="G118" s="157"/>
      <c r="H118" s="180"/>
      <c r="I118" s="141"/>
      <c r="J118" s="192">
        <f t="shared" si="40"/>
        <v>3</v>
      </c>
      <c r="K118" s="192">
        <f t="shared" si="41"/>
        <v>675</v>
      </c>
      <c r="L118" s="180"/>
      <c r="M118" s="141"/>
      <c r="N118" s="142"/>
      <c r="O118" s="142"/>
      <c r="P118" s="142"/>
      <c r="Q118" s="142"/>
      <c r="R118" s="142"/>
      <c r="S118" s="143"/>
      <c r="T118" s="142"/>
      <c r="U118" s="142"/>
      <c r="V118" s="142"/>
      <c r="W118" s="144"/>
      <c r="X118" s="142"/>
      <c r="Y118" s="142"/>
      <c r="Z118" s="142"/>
      <c r="AA118" s="142"/>
      <c r="AB118" s="142"/>
    </row>
    <row r="119" spans="1:28" ht="13.2">
      <c r="A119" s="158">
        <v>3</v>
      </c>
      <c r="B119" s="237" t="s">
        <v>60</v>
      </c>
      <c r="C119" s="166"/>
      <c r="D119" s="167">
        <v>8</v>
      </c>
      <c r="E119" s="167">
        <v>4</v>
      </c>
      <c r="F119" s="169"/>
      <c r="G119" s="157"/>
      <c r="H119" s="180"/>
      <c r="I119" s="141"/>
      <c r="J119" s="179"/>
      <c r="K119" s="179"/>
      <c r="L119" s="180"/>
      <c r="M119" s="141"/>
      <c r="N119" s="142"/>
      <c r="O119" s="142"/>
      <c r="P119" s="142"/>
      <c r="Q119" s="142"/>
      <c r="R119" s="142"/>
      <c r="S119" s="143"/>
      <c r="T119" s="142"/>
      <c r="U119" s="142"/>
      <c r="V119" s="142"/>
      <c r="W119" s="144"/>
      <c r="X119" s="142"/>
      <c r="Y119" s="142"/>
      <c r="Z119" s="142"/>
      <c r="AA119" s="142"/>
      <c r="AB119" s="142"/>
    </row>
    <row r="120" spans="1:28" ht="13.2">
      <c r="A120" s="158">
        <v>4</v>
      </c>
      <c r="B120" s="170" t="s">
        <v>37</v>
      </c>
      <c r="C120" s="171"/>
      <c r="D120" s="178">
        <v>4</v>
      </c>
      <c r="E120" s="178">
        <v>5</v>
      </c>
      <c r="F120" s="173"/>
      <c r="G120" s="157"/>
      <c r="H120" s="180"/>
      <c r="I120" s="141"/>
      <c r="J120" s="179"/>
      <c r="K120" s="179"/>
      <c r="L120" s="180"/>
      <c r="M120" s="141"/>
      <c r="N120" s="142"/>
      <c r="O120" s="142"/>
      <c r="P120" s="142"/>
      <c r="Q120" s="142"/>
      <c r="R120" s="142"/>
      <c r="S120" s="143"/>
      <c r="T120" s="142"/>
      <c r="U120" s="142"/>
      <c r="V120" s="142"/>
      <c r="W120" s="144"/>
      <c r="X120" s="142"/>
      <c r="Y120" s="142"/>
      <c r="Z120" s="142"/>
      <c r="AA120" s="142"/>
      <c r="AB120" s="142"/>
    </row>
    <row r="121" spans="1:28" ht="13.2">
      <c r="A121" s="158"/>
      <c r="B121" s="176"/>
      <c r="C121" s="177"/>
      <c r="D121" s="193"/>
      <c r="E121" s="194"/>
      <c r="F121" s="157"/>
      <c r="G121" s="157"/>
      <c r="H121" s="180"/>
      <c r="I121" s="141"/>
      <c r="J121" s="179"/>
      <c r="K121" s="179"/>
      <c r="L121" s="180"/>
      <c r="M121" s="141"/>
      <c r="N121" s="142"/>
      <c r="O121" s="142"/>
      <c r="P121" s="142"/>
      <c r="Q121" s="142"/>
      <c r="R121" s="142"/>
      <c r="S121" s="143"/>
      <c r="T121" s="142"/>
      <c r="U121" s="142"/>
      <c r="V121" s="142"/>
      <c r="W121" s="144"/>
      <c r="X121" s="142"/>
      <c r="Y121" s="142"/>
      <c r="Z121" s="142"/>
      <c r="AA121" s="142"/>
      <c r="AB121" s="142"/>
    </row>
    <row r="122" spans="1:28" ht="13.2">
      <c r="A122" s="158"/>
      <c r="B122" s="235" t="s">
        <v>68</v>
      </c>
      <c r="C122" s="159" t="s">
        <v>10</v>
      </c>
      <c r="D122" s="188" t="s">
        <v>34</v>
      </c>
      <c r="E122" s="189" t="s">
        <v>35</v>
      </c>
      <c r="F122" s="161" t="s">
        <v>36</v>
      </c>
      <c r="G122" s="3"/>
      <c r="H122" s="180"/>
      <c r="I122" s="141"/>
      <c r="J122" s="179"/>
      <c r="K122" s="179"/>
      <c r="L122" s="180"/>
      <c r="M122" s="141"/>
      <c r="N122" s="142"/>
      <c r="O122" s="142"/>
      <c r="P122" s="142"/>
      <c r="Q122" s="142"/>
      <c r="R122" s="142"/>
      <c r="S122" s="143"/>
      <c r="T122" s="142"/>
      <c r="U122" s="142"/>
      <c r="V122" s="142"/>
      <c r="W122" s="144"/>
      <c r="X122" s="142"/>
      <c r="Y122" s="142"/>
      <c r="Z122" s="142"/>
      <c r="AA122" s="142"/>
      <c r="AB122" s="142"/>
    </row>
    <row r="123" spans="1:28" ht="13.2">
      <c r="A123" s="158">
        <v>1</v>
      </c>
      <c r="B123" s="236" t="s">
        <v>47</v>
      </c>
      <c r="C123" s="162">
        <v>0.5</v>
      </c>
      <c r="D123" s="174">
        <v>3</v>
      </c>
      <c r="E123" s="174">
        <v>1</v>
      </c>
      <c r="F123" s="164">
        <f>MROUND('1RM'!$C$4*C123,5)</f>
        <v>135</v>
      </c>
      <c r="G123" s="157"/>
      <c r="H123" s="180"/>
      <c r="I123" s="141"/>
      <c r="J123" s="192">
        <f t="shared" ref="J123:J126" si="42">D123*E123</f>
        <v>3</v>
      </c>
      <c r="K123" s="192">
        <f t="shared" ref="K123:K126" si="43">J123*F123</f>
        <v>405</v>
      </c>
      <c r="L123" s="180"/>
      <c r="M123" s="141"/>
      <c r="N123" s="142"/>
      <c r="O123" s="142"/>
      <c r="P123" s="142"/>
      <c r="Q123" s="142"/>
      <c r="R123" s="142"/>
      <c r="S123" s="190">
        <f>J123</f>
        <v>3</v>
      </c>
      <c r="T123" s="192">
        <f>J124</f>
        <v>3</v>
      </c>
      <c r="U123" s="192">
        <f>J125</f>
        <v>6</v>
      </c>
      <c r="V123" s="192">
        <f>J126</f>
        <v>10</v>
      </c>
      <c r="W123" s="144"/>
      <c r="X123" s="142"/>
      <c r="Y123" s="142"/>
      <c r="Z123" s="142"/>
      <c r="AA123" s="142"/>
      <c r="AB123" s="142"/>
    </row>
    <row r="124" spans="1:28" ht="13.2">
      <c r="A124" s="158"/>
      <c r="B124" s="165"/>
      <c r="C124" s="166">
        <v>0.6</v>
      </c>
      <c r="D124" s="167">
        <v>3</v>
      </c>
      <c r="E124" s="167">
        <v>1</v>
      </c>
      <c r="F124" s="169">
        <f>MROUND('1RM'!$C$4*C124,5)</f>
        <v>160</v>
      </c>
      <c r="G124" s="157"/>
      <c r="H124" s="180"/>
      <c r="I124" s="141"/>
      <c r="J124" s="192">
        <f t="shared" si="42"/>
        <v>3</v>
      </c>
      <c r="K124" s="192">
        <f t="shared" si="43"/>
        <v>480</v>
      </c>
      <c r="L124" s="180"/>
      <c r="M124" s="141"/>
      <c r="N124" s="142"/>
      <c r="O124" s="142"/>
      <c r="P124" s="142"/>
      <c r="Q124" s="142"/>
      <c r="R124" s="142"/>
      <c r="S124" s="143"/>
      <c r="T124" s="142"/>
      <c r="U124" s="142"/>
      <c r="V124" s="142"/>
      <c r="W124" s="144"/>
      <c r="X124" s="142"/>
      <c r="Y124" s="142"/>
      <c r="Z124" s="142"/>
      <c r="AA124" s="142"/>
      <c r="AB124" s="142"/>
    </row>
    <row r="125" spans="1:28" ht="13.2">
      <c r="A125" s="158"/>
      <c r="B125" s="165"/>
      <c r="C125" s="166">
        <v>0.7</v>
      </c>
      <c r="D125" s="167">
        <v>3</v>
      </c>
      <c r="E125" s="167">
        <v>2</v>
      </c>
      <c r="F125" s="169">
        <f>MROUND('1RM'!$C$4*C125,5)</f>
        <v>185</v>
      </c>
      <c r="G125" s="157"/>
      <c r="H125" s="180"/>
      <c r="I125" s="141"/>
      <c r="J125" s="192">
        <f t="shared" si="42"/>
        <v>6</v>
      </c>
      <c r="K125" s="192">
        <f t="shared" si="43"/>
        <v>1110</v>
      </c>
      <c r="L125" s="180"/>
      <c r="M125" s="141"/>
      <c r="N125" s="142"/>
      <c r="O125" s="142"/>
      <c r="P125" s="142"/>
      <c r="Q125" s="142"/>
      <c r="R125" s="142"/>
      <c r="S125" s="143"/>
      <c r="T125" s="142"/>
      <c r="U125" s="142"/>
      <c r="V125" s="142"/>
      <c r="W125" s="144"/>
      <c r="X125" s="142"/>
      <c r="Y125" s="142"/>
      <c r="Z125" s="142"/>
      <c r="AA125" s="142"/>
      <c r="AB125" s="142"/>
    </row>
    <row r="126" spans="1:28" ht="13.2">
      <c r="A126" s="158"/>
      <c r="B126" s="170"/>
      <c r="C126" s="171">
        <v>0.8</v>
      </c>
      <c r="D126" s="178">
        <v>2</v>
      </c>
      <c r="E126" s="178">
        <v>5</v>
      </c>
      <c r="F126" s="173">
        <f>MROUND('1RM'!$C$4*C126,5)</f>
        <v>210</v>
      </c>
      <c r="G126" s="157"/>
      <c r="H126" s="180"/>
      <c r="I126" s="141"/>
      <c r="J126" s="192">
        <f t="shared" si="42"/>
        <v>10</v>
      </c>
      <c r="K126" s="192">
        <f t="shared" si="43"/>
        <v>2100</v>
      </c>
      <c r="L126" s="180"/>
      <c r="M126" s="141"/>
      <c r="N126" s="142"/>
      <c r="O126" s="142"/>
      <c r="P126" s="142"/>
      <c r="Q126" s="142"/>
      <c r="R126" s="142"/>
      <c r="S126" s="143"/>
      <c r="T126" s="142"/>
      <c r="U126" s="142"/>
      <c r="V126" s="142"/>
      <c r="W126" s="144"/>
      <c r="X126" s="142"/>
      <c r="Y126" s="142"/>
      <c r="Z126" s="142"/>
      <c r="AA126" s="142"/>
      <c r="AB126" s="142"/>
    </row>
    <row r="127" spans="1:28" ht="13.2">
      <c r="A127" s="158">
        <v>2</v>
      </c>
      <c r="B127" s="237" t="s">
        <v>61</v>
      </c>
      <c r="C127" s="166"/>
      <c r="D127" s="167">
        <v>8</v>
      </c>
      <c r="E127" s="167">
        <v>4</v>
      </c>
      <c r="F127" s="169"/>
      <c r="G127" s="157"/>
      <c r="H127" s="180"/>
      <c r="I127" s="141"/>
      <c r="J127" s="179"/>
      <c r="K127" s="179"/>
      <c r="L127" s="180"/>
      <c r="M127" s="141"/>
      <c r="N127" s="142"/>
      <c r="O127" s="142"/>
      <c r="P127" s="142"/>
      <c r="Q127" s="142"/>
      <c r="R127" s="142"/>
      <c r="S127" s="143"/>
      <c r="T127" s="142"/>
      <c r="U127" s="142"/>
      <c r="V127" s="142"/>
      <c r="W127" s="144"/>
      <c r="X127" s="142"/>
      <c r="Y127" s="142"/>
      <c r="Z127" s="142"/>
      <c r="AA127" s="142"/>
      <c r="AB127" s="142"/>
    </row>
    <row r="128" spans="1:28" ht="13.2">
      <c r="A128" s="158">
        <v>3</v>
      </c>
      <c r="B128" s="236" t="s">
        <v>48</v>
      </c>
      <c r="C128" s="162">
        <v>0.5</v>
      </c>
      <c r="D128" s="174">
        <v>3</v>
      </c>
      <c r="E128" s="174">
        <v>1</v>
      </c>
      <c r="F128" s="164">
        <f>MROUND('1RM'!$C$5*C128,5)</f>
        <v>235</v>
      </c>
      <c r="G128" s="157"/>
      <c r="H128" s="180"/>
      <c r="I128" s="141"/>
      <c r="J128" s="179"/>
      <c r="K128" s="179"/>
      <c r="L128" s="190">
        <f t="shared" ref="L128:L131" si="44">D128*E128</f>
        <v>3</v>
      </c>
      <c r="M128" s="191">
        <f t="shared" ref="M128:M131" si="45">L128*F128</f>
        <v>705</v>
      </c>
      <c r="N128" s="142"/>
      <c r="O128" s="142"/>
      <c r="P128" s="142"/>
      <c r="Q128" s="142"/>
      <c r="R128" s="142"/>
      <c r="S128" s="143"/>
      <c r="T128" s="142"/>
      <c r="U128" s="142"/>
      <c r="V128" s="142"/>
      <c r="W128" s="144"/>
      <c r="X128" s="192">
        <f>L128</f>
        <v>3</v>
      </c>
      <c r="Y128" s="192">
        <f>L129</f>
        <v>6</v>
      </c>
      <c r="Z128" s="192">
        <f>L130+L131</f>
        <v>16</v>
      </c>
      <c r="AA128" s="142"/>
      <c r="AB128" s="142"/>
    </row>
    <row r="129" spans="1:28" ht="13.2">
      <c r="A129" s="158"/>
      <c r="B129" s="165"/>
      <c r="C129" s="166">
        <v>0.6</v>
      </c>
      <c r="D129" s="167">
        <v>3</v>
      </c>
      <c r="E129" s="167">
        <v>2</v>
      </c>
      <c r="F129" s="169">
        <f>MROUND('1RM'!$C$5*C129,5)</f>
        <v>280</v>
      </c>
      <c r="G129" s="157"/>
      <c r="H129" s="180"/>
      <c r="I129" s="141"/>
      <c r="J129" s="179"/>
      <c r="K129" s="179"/>
      <c r="L129" s="190">
        <f t="shared" si="44"/>
        <v>6</v>
      </c>
      <c r="M129" s="191">
        <f t="shared" si="45"/>
        <v>1680</v>
      </c>
      <c r="N129" s="142"/>
      <c r="O129" s="142"/>
      <c r="P129" s="142"/>
      <c r="Q129" s="142"/>
      <c r="R129" s="142"/>
      <c r="S129" s="143"/>
      <c r="T129" s="142"/>
      <c r="U129" s="142"/>
      <c r="V129" s="142"/>
      <c r="W129" s="144"/>
      <c r="X129" s="142"/>
      <c r="Y129" s="142"/>
      <c r="Z129" s="142"/>
      <c r="AA129" s="142"/>
      <c r="AB129" s="142"/>
    </row>
    <row r="130" spans="1:28" ht="13.2">
      <c r="A130" s="158"/>
      <c r="B130" s="165"/>
      <c r="C130" s="166">
        <v>0.7</v>
      </c>
      <c r="D130" s="167">
        <v>3</v>
      </c>
      <c r="E130" s="167">
        <v>2</v>
      </c>
      <c r="F130" s="169">
        <f>MROUND('1RM'!$C$5*C130,5)</f>
        <v>330</v>
      </c>
      <c r="G130" s="157"/>
      <c r="H130" s="180"/>
      <c r="I130" s="141"/>
      <c r="J130" s="179"/>
      <c r="K130" s="179"/>
      <c r="L130" s="190">
        <f t="shared" si="44"/>
        <v>6</v>
      </c>
      <c r="M130" s="191">
        <f t="shared" si="45"/>
        <v>1980</v>
      </c>
      <c r="N130" s="142"/>
      <c r="O130" s="142"/>
      <c r="P130" s="142"/>
      <c r="Q130" s="142"/>
      <c r="R130" s="142"/>
      <c r="S130" s="143"/>
      <c r="T130" s="142"/>
      <c r="U130" s="142"/>
      <c r="V130" s="142"/>
      <c r="W130" s="144"/>
      <c r="X130" s="142"/>
      <c r="Y130" s="142"/>
      <c r="Z130" s="142"/>
      <c r="AA130" s="142"/>
      <c r="AB130" s="142"/>
    </row>
    <row r="131" spans="1:28" ht="13.2">
      <c r="A131" s="158"/>
      <c r="B131" s="170"/>
      <c r="C131" s="171">
        <v>0.75</v>
      </c>
      <c r="D131" s="178">
        <v>2</v>
      </c>
      <c r="E131" s="178">
        <v>5</v>
      </c>
      <c r="F131" s="173">
        <f>MROUND('1RM'!$C$5*C131,5)</f>
        <v>355</v>
      </c>
      <c r="G131" s="157"/>
      <c r="H131" s="180"/>
      <c r="I131" s="141"/>
      <c r="J131" s="179"/>
      <c r="K131" s="179"/>
      <c r="L131" s="190">
        <f t="shared" si="44"/>
        <v>10</v>
      </c>
      <c r="M131" s="191">
        <f t="shared" si="45"/>
        <v>3550</v>
      </c>
      <c r="N131" s="142"/>
      <c r="O131" s="142"/>
      <c r="P131" s="142"/>
      <c r="Q131" s="142"/>
      <c r="R131" s="142"/>
      <c r="S131" s="143"/>
      <c r="T131" s="142"/>
      <c r="U131" s="142"/>
      <c r="V131" s="142"/>
      <c r="W131" s="144"/>
      <c r="X131" s="142"/>
      <c r="Y131" s="142"/>
      <c r="Z131" s="142"/>
      <c r="AA131" s="142"/>
      <c r="AB131" s="142"/>
    </row>
    <row r="132" spans="1:28" ht="13.2">
      <c r="A132" s="158">
        <v>4</v>
      </c>
      <c r="B132" s="238" t="s">
        <v>53</v>
      </c>
      <c r="C132" s="171"/>
      <c r="D132" s="178">
        <v>5</v>
      </c>
      <c r="E132" s="178">
        <v>4</v>
      </c>
      <c r="F132" s="173"/>
      <c r="G132" s="157"/>
      <c r="H132" s="180"/>
      <c r="I132" s="141"/>
      <c r="J132" s="179"/>
      <c r="K132" s="179"/>
      <c r="L132" s="180"/>
      <c r="M132" s="141"/>
      <c r="N132" s="142"/>
      <c r="O132" s="142"/>
      <c r="P132" s="142"/>
      <c r="Q132" s="142"/>
      <c r="R132" s="142"/>
      <c r="S132" s="143"/>
      <c r="T132" s="142"/>
      <c r="U132" s="142"/>
      <c r="V132" s="142"/>
      <c r="W132" s="144"/>
      <c r="X132" s="142"/>
      <c r="Y132" s="142"/>
      <c r="Z132" s="142"/>
      <c r="AA132" s="142"/>
      <c r="AB132" s="142"/>
    </row>
    <row r="133" spans="1:28" ht="13.2">
      <c r="A133" s="158"/>
      <c r="B133" s="176"/>
      <c r="C133" s="177"/>
      <c r="D133" s="193"/>
      <c r="E133" s="194"/>
      <c r="F133" s="157"/>
      <c r="G133" s="157"/>
      <c r="H133" s="180"/>
      <c r="I133" s="141"/>
      <c r="J133" s="179"/>
      <c r="K133" s="179"/>
      <c r="L133" s="180"/>
      <c r="M133" s="141"/>
      <c r="N133" s="142"/>
      <c r="O133" s="142"/>
      <c r="P133" s="142"/>
      <c r="Q133" s="142"/>
      <c r="R133" s="142"/>
      <c r="S133" s="143"/>
      <c r="T133" s="142"/>
      <c r="U133" s="142"/>
      <c r="V133" s="142"/>
      <c r="W133" s="144"/>
      <c r="X133" s="142"/>
      <c r="Y133" s="142"/>
      <c r="Z133" s="142"/>
      <c r="AA133" s="142"/>
      <c r="AB133" s="142"/>
    </row>
    <row r="134" spans="1:28" ht="13.2">
      <c r="A134" s="158"/>
      <c r="B134" s="235" t="s">
        <v>54</v>
      </c>
      <c r="C134" s="159" t="s">
        <v>10</v>
      </c>
      <c r="D134" s="188" t="s">
        <v>34</v>
      </c>
      <c r="E134" s="189" t="s">
        <v>35</v>
      </c>
      <c r="F134" s="161" t="s">
        <v>36</v>
      </c>
      <c r="G134" s="3"/>
      <c r="H134" s="180"/>
      <c r="I134" s="141"/>
      <c r="J134" s="179"/>
      <c r="K134" s="179"/>
      <c r="L134" s="180"/>
      <c r="M134" s="141"/>
      <c r="N134" s="142"/>
      <c r="O134" s="142"/>
      <c r="P134" s="142"/>
      <c r="Q134" s="142"/>
      <c r="R134" s="142"/>
      <c r="S134" s="143"/>
      <c r="T134" s="142"/>
      <c r="U134" s="142"/>
      <c r="V134" s="142"/>
      <c r="W134" s="144"/>
      <c r="X134" s="142"/>
      <c r="Y134" s="142"/>
      <c r="Z134" s="142"/>
      <c r="AA134" s="142"/>
      <c r="AB134" s="142"/>
    </row>
    <row r="135" spans="1:28" ht="13.2">
      <c r="A135" s="158">
        <v>1</v>
      </c>
      <c r="B135" s="236" t="s">
        <v>65</v>
      </c>
      <c r="C135" s="162">
        <v>0.5</v>
      </c>
      <c r="D135" s="174">
        <v>3</v>
      </c>
      <c r="E135" s="174">
        <v>1</v>
      </c>
      <c r="F135" s="164">
        <f>MROUND('1RM'!$C$3*C135,5)</f>
        <v>200</v>
      </c>
      <c r="G135" s="157"/>
      <c r="H135" s="190">
        <f t="shared" ref="H135:H138" si="46">D135*E135</f>
        <v>3</v>
      </c>
      <c r="I135" s="191">
        <f t="shared" ref="I135:I138" si="47">H135*F135</f>
        <v>600</v>
      </c>
      <c r="J135" s="179"/>
      <c r="K135" s="179"/>
      <c r="L135" s="180"/>
      <c r="M135" s="141"/>
      <c r="N135" s="192">
        <f>H135</f>
        <v>3</v>
      </c>
      <c r="O135" s="192">
        <f>H136</f>
        <v>6</v>
      </c>
      <c r="P135" s="192">
        <f>H137+H138</f>
        <v>10</v>
      </c>
      <c r="Q135" s="142"/>
      <c r="R135" s="142"/>
      <c r="S135" s="143"/>
      <c r="T135" s="142"/>
      <c r="U135" s="142"/>
      <c r="V135" s="142"/>
      <c r="W135" s="144"/>
      <c r="X135" s="142"/>
      <c r="Y135" s="142"/>
      <c r="Z135" s="142"/>
      <c r="AA135" s="142"/>
      <c r="AB135" s="142"/>
    </row>
    <row r="136" spans="1:28" ht="13.2">
      <c r="A136" s="158"/>
      <c r="B136" s="165"/>
      <c r="C136" s="166">
        <v>0.6</v>
      </c>
      <c r="D136" s="167">
        <v>3</v>
      </c>
      <c r="E136" s="167">
        <v>2</v>
      </c>
      <c r="F136" s="169">
        <f>MROUND('1RM'!$C$3*C136,5)</f>
        <v>240</v>
      </c>
      <c r="G136" s="157"/>
      <c r="H136" s="190">
        <f t="shared" si="46"/>
        <v>6</v>
      </c>
      <c r="I136" s="191">
        <f t="shared" si="47"/>
        <v>1440</v>
      </c>
      <c r="J136" s="179"/>
      <c r="K136" s="179"/>
      <c r="L136" s="180"/>
      <c r="M136" s="141"/>
      <c r="N136" s="142"/>
      <c r="O136" s="142"/>
      <c r="P136" s="142"/>
      <c r="Q136" s="142"/>
      <c r="R136" s="142"/>
      <c r="S136" s="143"/>
      <c r="T136" s="142"/>
      <c r="U136" s="142"/>
      <c r="V136" s="142"/>
      <c r="W136" s="144"/>
      <c r="X136" s="142"/>
      <c r="Y136" s="142"/>
      <c r="Z136" s="142"/>
      <c r="AA136" s="142"/>
      <c r="AB136" s="142"/>
    </row>
    <row r="137" spans="1:28" ht="13.2">
      <c r="A137" s="158"/>
      <c r="B137" s="165"/>
      <c r="C137" s="166">
        <v>0.7</v>
      </c>
      <c r="D137" s="167">
        <v>2</v>
      </c>
      <c r="E137" s="167">
        <v>2</v>
      </c>
      <c r="F137" s="169">
        <f>MROUND('1RM'!$C$3*C137,5)</f>
        <v>280</v>
      </c>
      <c r="G137" s="157"/>
      <c r="H137" s="190">
        <f t="shared" si="46"/>
        <v>4</v>
      </c>
      <c r="I137" s="191">
        <f t="shared" si="47"/>
        <v>1120</v>
      </c>
      <c r="J137" s="179"/>
      <c r="K137" s="179"/>
      <c r="L137" s="180"/>
      <c r="M137" s="141"/>
      <c r="N137" s="142"/>
      <c r="O137" s="142"/>
      <c r="P137" s="142"/>
      <c r="Q137" s="142"/>
      <c r="R137" s="142"/>
      <c r="S137" s="143"/>
      <c r="T137" s="142"/>
      <c r="U137" s="142"/>
      <c r="V137" s="142"/>
      <c r="W137" s="144"/>
      <c r="X137" s="142"/>
      <c r="Y137" s="142"/>
      <c r="Z137" s="142"/>
      <c r="AA137" s="142"/>
      <c r="AB137" s="142"/>
    </row>
    <row r="138" spans="1:28" ht="13.2">
      <c r="A138" s="158"/>
      <c r="B138" s="170"/>
      <c r="C138" s="171">
        <v>0.75</v>
      </c>
      <c r="D138" s="178">
        <v>2</v>
      </c>
      <c r="E138" s="178">
        <v>3</v>
      </c>
      <c r="F138" s="173">
        <f>MROUND('1RM'!$C$3*C138,5)</f>
        <v>300</v>
      </c>
      <c r="G138" s="157"/>
      <c r="H138" s="190">
        <f t="shared" si="46"/>
        <v>6</v>
      </c>
      <c r="I138" s="191">
        <f t="shared" si="47"/>
        <v>1800</v>
      </c>
      <c r="J138" s="179"/>
      <c r="K138" s="179"/>
      <c r="L138" s="180"/>
      <c r="M138" s="141"/>
      <c r="N138" s="142"/>
      <c r="O138" s="142"/>
      <c r="P138" s="142"/>
      <c r="Q138" s="142"/>
      <c r="R138" s="142"/>
      <c r="S138" s="143"/>
      <c r="T138" s="142"/>
      <c r="U138" s="142"/>
      <c r="V138" s="142"/>
      <c r="W138" s="144"/>
      <c r="X138" s="142"/>
      <c r="Y138" s="142"/>
      <c r="Z138" s="142"/>
      <c r="AA138" s="142"/>
      <c r="AB138" s="142"/>
    </row>
    <row r="139" spans="1:28" ht="13.2">
      <c r="A139" s="158">
        <v>2</v>
      </c>
      <c r="B139" s="237" t="s">
        <v>47</v>
      </c>
      <c r="C139" s="166">
        <v>0.5</v>
      </c>
      <c r="D139" s="167">
        <v>3</v>
      </c>
      <c r="E139" s="167">
        <v>1</v>
      </c>
      <c r="F139" s="169">
        <f>MROUND('1RM'!$C$4*C139,5)</f>
        <v>135</v>
      </c>
      <c r="G139" s="157"/>
      <c r="H139" s="180"/>
      <c r="I139" s="141"/>
      <c r="J139" s="192">
        <f t="shared" ref="J139:J142" si="48">D139*E139</f>
        <v>3</v>
      </c>
      <c r="K139" s="192">
        <f t="shared" ref="K139:K142" si="49">J139*F139</f>
        <v>405</v>
      </c>
      <c r="L139" s="180"/>
      <c r="M139" s="141"/>
      <c r="N139" s="142"/>
      <c r="O139" s="142"/>
      <c r="P139" s="142"/>
      <c r="Q139" s="142"/>
      <c r="R139" s="142"/>
      <c r="S139" s="190">
        <f>J139</f>
        <v>3</v>
      </c>
      <c r="T139" s="192">
        <f>J140</f>
        <v>3</v>
      </c>
      <c r="U139" s="192">
        <f>J141+J142</f>
        <v>14</v>
      </c>
      <c r="V139" s="142"/>
      <c r="W139" s="144"/>
      <c r="X139" s="142"/>
      <c r="Y139" s="142"/>
      <c r="Z139" s="142"/>
      <c r="AA139" s="142"/>
      <c r="AB139" s="142"/>
    </row>
    <row r="140" spans="1:28" ht="13.2">
      <c r="A140" s="158"/>
      <c r="B140" s="165"/>
      <c r="C140" s="166">
        <v>0.6</v>
      </c>
      <c r="D140" s="167">
        <v>3</v>
      </c>
      <c r="E140" s="167">
        <v>1</v>
      </c>
      <c r="F140" s="169">
        <f>MROUND('1RM'!$C$4*C140,5)</f>
        <v>160</v>
      </c>
      <c r="G140" s="157"/>
      <c r="H140" s="180"/>
      <c r="I140" s="141"/>
      <c r="J140" s="192">
        <f t="shared" si="48"/>
        <v>3</v>
      </c>
      <c r="K140" s="192">
        <f t="shared" si="49"/>
        <v>480</v>
      </c>
      <c r="L140" s="180"/>
      <c r="M140" s="141"/>
      <c r="N140" s="142"/>
      <c r="O140" s="142"/>
      <c r="P140" s="142"/>
      <c r="Q140" s="142"/>
      <c r="R140" s="142"/>
      <c r="S140" s="143"/>
      <c r="T140" s="142"/>
      <c r="U140" s="142"/>
      <c r="V140" s="142"/>
      <c r="W140" s="144"/>
      <c r="X140" s="142"/>
      <c r="Y140" s="142"/>
      <c r="Z140" s="142"/>
      <c r="AA140" s="142"/>
      <c r="AB140" s="142"/>
    </row>
    <row r="141" spans="1:28" ht="13.2">
      <c r="A141" s="158"/>
      <c r="B141" s="165"/>
      <c r="C141" s="166">
        <v>0.7</v>
      </c>
      <c r="D141" s="167">
        <v>3</v>
      </c>
      <c r="E141" s="167">
        <v>2</v>
      </c>
      <c r="F141" s="169">
        <f>MROUND('1RM'!$C$4*C141,5)</f>
        <v>185</v>
      </c>
      <c r="G141" s="157"/>
      <c r="H141" s="180"/>
      <c r="I141" s="141"/>
      <c r="J141" s="192">
        <f t="shared" si="48"/>
        <v>6</v>
      </c>
      <c r="K141" s="192">
        <f t="shared" si="49"/>
        <v>1110</v>
      </c>
      <c r="L141" s="180"/>
      <c r="M141" s="141"/>
      <c r="N141" s="142"/>
      <c r="O141" s="142"/>
      <c r="P141" s="142"/>
      <c r="Q141" s="142"/>
      <c r="R141" s="142"/>
      <c r="S141" s="143"/>
      <c r="T141" s="142"/>
      <c r="U141" s="142"/>
      <c r="V141" s="142"/>
      <c r="W141" s="144"/>
      <c r="X141" s="142"/>
      <c r="Y141" s="142"/>
      <c r="Z141" s="142"/>
      <c r="AA141" s="142"/>
      <c r="AB141" s="142"/>
    </row>
    <row r="142" spans="1:28" ht="13.2">
      <c r="A142" s="158"/>
      <c r="B142" s="165"/>
      <c r="C142" s="166">
        <v>0.75</v>
      </c>
      <c r="D142" s="167">
        <v>2</v>
      </c>
      <c r="E142" s="167">
        <v>4</v>
      </c>
      <c r="F142" s="169">
        <f>MROUND('1RM'!$C$4*C142,5)</f>
        <v>200</v>
      </c>
      <c r="G142" s="157"/>
      <c r="H142" s="180"/>
      <c r="I142" s="141"/>
      <c r="J142" s="192">
        <f t="shared" si="48"/>
        <v>8</v>
      </c>
      <c r="K142" s="192">
        <f t="shared" si="49"/>
        <v>1600</v>
      </c>
      <c r="L142" s="180"/>
      <c r="M142" s="141"/>
      <c r="N142" s="142"/>
      <c r="O142" s="142"/>
      <c r="P142" s="142"/>
      <c r="Q142" s="142"/>
      <c r="R142" s="142"/>
      <c r="S142" s="143"/>
      <c r="T142" s="142"/>
      <c r="U142" s="142"/>
      <c r="V142" s="142"/>
      <c r="W142" s="144"/>
      <c r="X142" s="142"/>
      <c r="Y142" s="142"/>
      <c r="Z142" s="142"/>
      <c r="AA142" s="142"/>
      <c r="AB142" s="142"/>
    </row>
    <row r="143" spans="1:28" ht="13.2">
      <c r="A143" s="158">
        <v>3</v>
      </c>
      <c r="B143" s="212" t="s">
        <v>37</v>
      </c>
      <c r="C143" s="213"/>
      <c r="D143" s="214">
        <v>8</v>
      </c>
      <c r="E143" s="214">
        <v>3</v>
      </c>
      <c r="F143" s="215"/>
      <c r="G143" s="157"/>
      <c r="H143" s="180"/>
      <c r="I143" s="141"/>
      <c r="J143" s="179"/>
      <c r="K143" s="179"/>
      <c r="L143" s="180"/>
      <c r="M143" s="141"/>
      <c r="N143" s="142"/>
      <c r="O143" s="142"/>
      <c r="P143" s="142"/>
      <c r="Q143" s="142"/>
      <c r="R143" s="142"/>
      <c r="S143" s="143"/>
      <c r="T143" s="142"/>
      <c r="U143" s="142"/>
      <c r="V143" s="142"/>
      <c r="W143" s="144"/>
      <c r="X143" s="142"/>
      <c r="Y143" s="142"/>
      <c r="Z143" s="142"/>
      <c r="AA143" s="142"/>
      <c r="AB143" s="142"/>
    </row>
    <row r="144" spans="1:28" ht="13.2">
      <c r="A144" s="70"/>
      <c r="B144" s="119"/>
      <c r="C144" s="120"/>
      <c r="D144" s="121"/>
      <c r="E144" s="121"/>
      <c r="F144" s="121"/>
      <c r="G144" s="100"/>
      <c r="H144" s="180"/>
      <c r="I144" s="141"/>
      <c r="J144" s="179"/>
      <c r="K144" s="179"/>
      <c r="L144" s="180"/>
      <c r="M144" s="141"/>
      <c r="N144" s="192"/>
      <c r="O144" s="192"/>
      <c r="P144" s="192"/>
      <c r="Q144" s="192"/>
      <c r="R144" s="175"/>
      <c r="S144" s="190"/>
      <c r="T144" s="192"/>
      <c r="U144" s="192"/>
      <c r="V144" s="192"/>
      <c r="W144" s="211"/>
      <c r="X144" s="192"/>
      <c r="Y144" s="192"/>
      <c r="Z144" s="192"/>
      <c r="AA144" s="175"/>
      <c r="AB144" s="175"/>
    </row>
    <row r="145" spans="1:28" ht="13.2">
      <c r="A145" s="70"/>
      <c r="B145" s="225" t="s">
        <v>65</v>
      </c>
      <c r="C145" s="85"/>
      <c r="D145" s="148">
        <f>SUM(H110:H143)</f>
        <v>41</v>
      </c>
      <c r="E145" s="148"/>
      <c r="F145" s="148">
        <f>SUM(I110:I143)</f>
        <v>11160</v>
      </c>
      <c r="G145" s="100"/>
      <c r="H145" s="180"/>
      <c r="I145" s="141"/>
      <c r="J145" s="179"/>
      <c r="K145" s="179"/>
      <c r="L145" s="180"/>
      <c r="M145" s="141"/>
      <c r="N145" s="192"/>
      <c r="O145" s="192"/>
      <c r="P145" s="192"/>
      <c r="Q145" s="192"/>
      <c r="R145" s="175"/>
      <c r="S145" s="190"/>
      <c r="T145" s="192"/>
      <c r="U145" s="192"/>
      <c r="V145" s="192"/>
      <c r="W145" s="211"/>
      <c r="X145" s="192"/>
      <c r="Y145" s="192"/>
      <c r="Z145" s="192"/>
      <c r="AA145" s="175"/>
      <c r="AB145" s="175"/>
    </row>
    <row r="146" spans="1:28" ht="13.2">
      <c r="A146" s="70"/>
      <c r="B146" s="225" t="s">
        <v>47</v>
      </c>
      <c r="C146" s="85"/>
      <c r="D146" s="148">
        <f>SUM(J110:J143)</f>
        <v>63</v>
      </c>
      <c r="E146" s="148"/>
      <c r="F146" s="148">
        <f>SUM(K110:K143)</f>
        <v>11620</v>
      </c>
      <c r="G146" s="100"/>
      <c r="H146" s="180"/>
      <c r="I146" s="141"/>
      <c r="J146" s="179"/>
      <c r="K146" s="179"/>
      <c r="L146" s="180"/>
      <c r="M146" s="141"/>
      <c r="N146" s="192"/>
      <c r="O146" s="192"/>
      <c r="P146" s="192"/>
      <c r="Q146" s="192"/>
      <c r="R146" s="175"/>
      <c r="S146" s="190"/>
      <c r="T146" s="192"/>
      <c r="U146" s="192"/>
      <c r="V146" s="192"/>
      <c r="W146" s="211"/>
      <c r="X146" s="192"/>
      <c r="Y146" s="192"/>
      <c r="Z146" s="192"/>
      <c r="AA146" s="175"/>
      <c r="AB146" s="175"/>
    </row>
    <row r="147" spans="1:28" ht="13.2">
      <c r="A147" s="70"/>
      <c r="B147" s="225" t="s">
        <v>48</v>
      </c>
      <c r="C147" s="85"/>
      <c r="D147" s="148">
        <f>SUM(L110:L143)</f>
        <v>25</v>
      </c>
      <c r="E147" s="148"/>
      <c r="F147" s="148">
        <f>SUM(M110:M143)</f>
        <v>7915</v>
      </c>
      <c r="G147" s="100"/>
      <c r="H147" s="180"/>
      <c r="I147" s="141"/>
      <c r="J147" s="179"/>
      <c r="K147" s="179"/>
      <c r="L147" s="180"/>
      <c r="M147" s="141"/>
      <c r="N147" s="192"/>
      <c r="O147" s="192"/>
      <c r="P147" s="192"/>
      <c r="Q147" s="192"/>
      <c r="R147" s="175"/>
      <c r="S147" s="190"/>
      <c r="T147" s="192"/>
      <c r="U147" s="192"/>
      <c r="V147" s="192"/>
      <c r="W147" s="211"/>
      <c r="X147" s="192"/>
      <c r="Y147" s="192"/>
      <c r="Z147" s="192"/>
      <c r="AA147" s="175"/>
      <c r="AB147" s="175"/>
    </row>
    <row r="148" spans="1:28" ht="13.2">
      <c r="A148" s="70"/>
      <c r="B148" s="84" t="s">
        <v>4</v>
      </c>
      <c r="C148" s="85"/>
      <c r="D148" s="148">
        <f>SUM(D145:D147)</f>
        <v>129</v>
      </c>
      <c r="E148" s="148"/>
      <c r="F148" s="148">
        <f>SUM(F145:F147)</f>
        <v>30695</v>
      </c>
      <c r="G148" s="100"/>
      <c r="H148" s="180"/>
      <c r="I148" s="141"/>
      <c r="J148" s="179"/>
      <c r="K148" s="179"/>
      <c r="L148" s="180"/>
      <c r="M148" s="141"/>
      <c r="N148" s="192"/>
      <c r="O148" s="192"/>
      <c r="P148" s="192"/>
      <c r="Q148" s="192"/>
      <c r="R148" s="175"/>
      <c r="S148" s="190"/>
      <c r="T148" s="192"/>
      <c r="U148" s="192"/>
      <c r="V148" s="192"/>
      <c r="W148" s="211"/>
      <c r="X148" s="192"/>
      <c r="Y148" s="192"/>
      <c r="Z148" s="192"/>
      <c r="AA148" s="175"/>
      <c r="AB148" s="175"/>
    </row>
    <row r="149" spans="1:28" ht="30" customHeight="1">
      <c r="A149" s="88"/>
      <c r="B149" s="92"/>
      <c r="C149" s="122"/>
      <c r="D149" s="123"/>
      <c r="E149" s="123"/>
      <c r="F149" s="123"/>
      <c r="G149" s="124"/>
      <c r="H149" s="190">
        <f t="shared" ref="H149:Q149" si="50">SUM(H110:H143)</f>
        <v>41</v>
      </c>
      <c r="I149" s="191">
        <f t="shared" si="50"/>
        <v>11160</v>
      </c>
      <c r="J149" s="179">
        <f t="shared" si="50"/>
        <v>63</v>
      </c>
      <c r="K149" s="179">
        <f t="shared" si="50"/>
        <v>11620</v>
      </c>
      <c r="L149" s="180">
        <f t="shared" si="50"/>
        <v>25</v>
      </c>
      <c r="M149" s="141">
        <f t="shared" si="50"/>
        <v>7915</v>
      </c>
      <c r="N149" s="192">
        <f t="shared" si="50"/>
        <v>6</v>
      </c>
      <c r="O149" s="192">
        <f t="shared" si="50"/>
        <v>9</v>
      </c>
      <c r="P149" s="192">
        <f t="shared" si="50"/>
        <v>16</v>
      </c>
      <c r="Q149" s="192">
        <f t="shared" si="50"/>
        <v>10</v>
      </c>
      <c r="R149" s="175">
        <v>0</v>
      </c>
      <c r="S149" s="190">
        <f t="shared" ref="S149:V149" si="51">SUM(S114:S143)</f>
        <v>9</v>
      </c>
      <c r="T149" s="192">
        <f t="shared" si="51"/>
        <v>9</v>
      </c>
      <c r="U149" s="192">
        <f t="shared" si="51"/>
        <v>26</v>
      </c>
      <c r="V149" s="192">
        <f t="shared" si="51"/>
        <v>19</v>
      </c>
      <c r="W149" s="211">
        <v>0</v>
      </c>
      <c r="X149" s="192">
        <f t="shared" ref="X149:Z149" si="52">SUM(X128:X143)</f>
        <v>3</v>
      </c>
      <c r="Y149" s="192">
        <f t="shared" si="52"/>
        <v>6</v>
      </c>
      <c r="Z149" s="192">
        <f t="shared" si="52"/>
        <v>16</v>
      </c>
      <c r="AA149" s="175">
        <v>0</v>
      </c>
      <c r="AB149" s="175">
        <v>0</v>
      </c>
    </row>
    <row r="150" spans="1:28" ht="60" customHeight="1">
      <c r="A150" s="93"/>
      <c r="B150" s="226" t="s">
        <v>70</v>
      </c>
      <c r="C150" s="105"/>
      <c r="D150" s="94"/>
      <c r="E150" s="94"/>
      <c r="F150" s="94"/>
      <c r="G150" s="95"/>
      <c r="H150" s="180"/>
      <c r="I150" s="141"/>
      <c r="J150" s="179"/>
      <c r="K150" s="179"/>
      <c r="L150" s="180"/>
      <c r="M150" s="141"/>
      <c r="N150" s="142"/>
      <c r="O150" s="142"/>
      <c r="P150" s="142"/>
      <c r="Q150" s="142"/>
      <c r="R150" s="142"/>
      <c r="S150" s="143"/>
      <c r="T150" s="142"/>
      <c r="U150" s="142"/>
      <c r="V150" s="142"/>
      <c r="W150" s="144"/>
      <c r="X150" s="142"/>
      <c r="Y150" s="142"/>
      <c r="Z150" s="142"/>
      <c r="AA150" s="142"/>
      <c r="AB150" s="142"/>
    </row>
    <row r="151" spans="1:28" ht="13.2">
      <c r="A151" s="158"/>
      <c r="B151" s="235" t="s">
        <v>51</v>
      </c>
      <c r="C151" s="159" t="s">
        <v>10</v>
      </c>
      <c r="D151" s="188" t="s">
        <v>34</v>
      </c>
      <c r="E151" s="189" t="s">
        <v>35</v>
      </c>
      <c r="F151" s="161" t="s">
        <v>36</v>
      </c>
      <c r="G151" s="3"/>
      <c r="H151" s="180"/>
      <c r="I151" s="141"/>
      <c r="J151" s="179"/>
      <c r="K151" s="179"/>
      <c r="L151" s="180"/>
      <c r="M151" s="141"/>
      <c r="N151" s="179" t="s">
        <v>9</v>
      </c>
      <c r="O151" s="179" t="s">
        <v>8</v>
      </c>
      <c r="P151" s="179" t="s">
        <v>7</v>
      </c>
      <c r="Q151" s="179" t="s">
        <v>6</v>
      </c>
      <c r="R151" s="179" t="s">
        <v>5</v>
      </c>
      <c r="S151" s="180" t="s">
        <v>9</v>
      </c>
      <c r="T151" s="179" t="s">
        <v>8</v>
      </c>
      <c r="U151" s="179" t="s">
        <v>7</v>
      </c>
      <c r="V151" s="179" t="s">
        <v>6</v>
      </c>
      <c r="W151" s="141" t="s">
        <v>5</v>
      </c>
      <c r="X151" s="179" t="s">
        <v>9</v>
      </c>
      <c r="Y151" s="179" t="s">
        <v>8</v>
      </c>
      <c r="Z151" s="179" t="s">
        <v>7</v>
      </c>
      <c r="AA151" s="179" t="s">
        <v>6</v>
      </c>
      <c r="AB151" s="179" t="s">
        <v>5</v>
      </c>
    </row>
    <row r="152" spans="1:28" ht="13.2">
      <c r="A152" s="158">
        <v>1</v>
      </c>
      <c r="B152" s="236" t="s">
        <v>47</v>
      </c>
      <c r="C152" s="162">
        <v>0.5</v>
      </c>
      <c r="D152" s="174">
        <v>3</v>
      </c>
      <c r="E152" s="174">
        <v>1</v>
      </c>
      <c r="F152" s="164">
        <f>MROUND('1RM'!$C$4*C152,5)</f>
        <v>135</v>
      </c>
      <c r="G152" s="157"/>
      <c r="H152" s="180"/>
      <c r="I152" s="141"/>
      <c r="J152" s="192">
        <f t="shared" ref="J152:J155" si="53">D152*E152</f>
        <v>3</v>
      </c>
      <c r="K152" s="192">
        <f t="shared" ref="K152:K155" si="54">J152*F152</f>
        <v>405</v>
      </c>
      <c r="L152" s="180"/>
      <c r="M152" s="141"/>
      <c r="N152" s="142"/>
      <c r="O152" s="142"/>
      <c r="P152" s="142"/>
      <c r="Q152" s="142"/>
      <c r="R152" s="142"/>
      <c r="S152" s="190">
        <f>J152</f>
        <v>3</v>
      </c>
      <c r="T152" s="192">
        <f>J153</f>
        <v>6</v>
      </c>
      <c r="U152" s="192">
        <f>J154+J155</f>
        <v>8</v>
      </c>
      <c r="V152" s="142"/>
      <c r="W152" s="144"/>
      <c r="X152" s="142"/>
      <c r="Y152" s="142"/>
      <c r="Z152" s="142"/>
      <c r="AA152" s="142"/>
      <c r="AB152" s="142"/>
    </row>
    <row r="153" spans="1:28" ht="13.2">
      <c r="A153" s="158"/>
      <c r="B153" s="165"/>
      <c r="C153" s="166">
        <v>0.6</v>
      </c>
      <c r="D153" s="167">
        <v>3</v>
      </c>
      <c r="E153" s="167">
        <v>2</v>
      </c>
      <c r="F153" s="169">
        <f>MROUND('1RM'!$C$4*C153,5)</f>
        <v>160</v>
      </c>
      <c r="G153" s="157"/>
      <c r="H153" s="180"/>
      <c r="I153" s="141"/>
      <c r="J153" s="192">
        <f t="shared" si="53"/>
        <v>6</v>
      </c>
      <c r="K153" s="192">
        <f t="shared" si="54"/>
        <v>960</v>
      </c>
      <c r="L153" s="180"/>
      <c r="M153" s="141"/>
      <c r="N153" s="142"/>
      <c r="O153" s="142"/>
      <c r="P153" s="142"/>
      <c r="Q153" s="142"/>
      <c r="R153" s="142"/>
      <c r="S153" s="143"/>
      <c r="T153" s="142"/>
      <c r="U153" s="142"/>
      <c r="V153" s="142"/>
      <c r="W153" s="144"/>
      <c r="X153" s="142"/>
      <c r="Y153" s="142"/>
      <c r="Z153" s="142"/>
      <c r="AA153" s="142"/>
      <c r="AB153" s="142"/>
    </row>
    <row r="154" spans="1:28" ht="13.2">
      <c r="A154" s="158"/>
      <c r="B154" s="165"/>
      <c r="C154" s="166">
        <v>0.7</v>
      </c>
      <c r="D154" s="167">
        <v>2</v>
      </c>
      <c r="E154" s="167">
        <v>2</v>
      </c>
      <c r="F154" s="169">
        <f>MROUND('1RM'!$C$4*C154,5)</f>
        <v>185</v>
      </c>
      <c r="G154" s="157"/>
      <c r="H154" s="180"/>
      <c r="I154" s="141"/>
      <c r="J154" s="192">
        <f t="shared" si="53"/>
        <v>4</v>
      </c>
      <c r="K154" s="192">
        <f t="shared" si="54"/>
        <v>740</v>
      </c>
      <c r="L154" s="180"/>
      <c r="M154" s="141"/>
      <c r="N154" s="142"/>
      <c r="O154" s="142"/>
      <c r="P154" s="142"/>
      <c r="Q154" s="142"/>
      <c r="R154" s="142"/>
      <c r="S154" s="143"/>
      <c r="T154" s="142"/>
      <c r="U154" s="142"/>
      <c r="V154" s="142"/>
      <c r="W154" s="144"/>
      <c r="X154" s="142"/>
      <c r="Y154" s="142"/>
      <c r="Z154" s="142"/>
      <c r="AA154" s="142"/>
      <c r="AB154" s="142"/>
    </row>
    <row r="155" spans="1:28" ht="13.2">
      <c r="A155" s="158"/>
      <c r="B155" s="170"/>
      <c r="C155" s="171">
        <v>0.75</v>
      </c>
      <c r="D155" s="178">
        <v>1</v>
      </c>
      <c r="E155" s="178">
        <v>4</v>
      </c>
      <c r="F155" s="173">
        <f>MROUND('1RM'!$C$4*C155,5)</f>
        <v>200</v>
      </c>
      <c r="G155" s="157"/>
      <c r="H155" s="180"/>
      <c r="I155" s="141"/>
      <c r="J155" s="192">
        <f t="shared" si="53"/>
        <v>4</v>
      </c>
      <c r="K155" s="192">
        <f t="shared" si="54"/>
        <v>800</v>
      </c>
      <c r="L155" s="180"/>
      <c r="M155" s="141"/>
      <c r="N155" s="142"/>
      <c r="O155" s="142"/>
      <c r="P155" s="142"/>
      <c r="Q155" s="142"/>
      <c r="R155" s="142"/>
      <c r="S155" s="143"/>
      <c r="T155" s="142"/>
      <c r="U155" s="142"/>
      <c r="V155" s="142"/>
      <c r="W155" s="144"/>
      <c r="X155" s="142"/>
      <c r="Y155" s="142"/>
      <c r="Z155" s="142"/>
      <c r="AA155" s="142"/>
      <c r="AB155" s="142"/>
    </row>
    <row r="156" spans="1:28" ht="13.2">
      <c r="A156" s="158">
        <v>1</v>
      </c>
      <c r="B156" s="237" t="s">
        <v>48</v>
      </c>
      <c r="C156" s="166">
        <v>0.5</v>
      </c>
      <c r="D156" s="167">
        <v>3</v>
      </c>
      <c r="E156" s="167">
        <v>1</v>
      </c>
      <c r="F156" s="169">
        <f>MROUND('1RM'!$C$5*C156,5)</f>
        <v>235</v>
      </c>
      <c r="G156" s="157"/>
      <c r="H156" s="180"/>
      <c r="I156" s="141"/>
      <c r="J156" s="179"/>
      <c r="K156" s="179"/>
      <c r="L156" s="190">
        <f t="shared" ref="L156:L158" si="55">D156*E156</f>
        <v>3</v>
      </c>
      <c r="M156" s="191">
        <f t="shared" ref="M156:M158" si="56">L156*F156</f>
        <v>705</v>
      </c>
      <c r="N156" s="142"/>
      <c r="O156" s="142"/>
      <c r="P156" s="142"/>
      <c r="Q156" s="142"/>
      <c r="R156" s="142"/>
      <c r="S156" s="143"/>
      <c r="T156" s="142"/>
      <c r="U156" s="142"/>
      <c r="V156" s="142"/>
      <c r="W156" s="144"/>
      <c r="X156" s="192">
        <f>L156</f>
        <v>3</v>
      </c>
      <c r="Y156" s="192">
        <f>L157</f>
        <v>4</v>
      </c>
      <c r="Z156" s="192">
        <f>L158</f>
        <v>8</v>
      </c>
      <c r="AA156" s="142"/>
      <c r="AB156" s="142"/>
    </row>
    <row r="157" spans="1:28" ht="13.2">
      <c r="A157" s="158"/>
      <c r="B157" s="165"/>
      <c r="C157" s="166">
        <v>0.6</v>
      </c>
      <c r="D157" s="167">
        <v>2</v>
      </c>
      <c r="E157" s="167">
        <v>2</v>
      </c>
      <c r="F157" s="169">
        <f>MROUND('1RM'!$C$5*C157,5)</f>
        <v>280</v>
      </c>
      <c r="G157" s="157"/>
      <c r="H157" s="180"/>
      <c r="I157" s="141"/>
      <c r="J157" s="179"/>
      <c r="K157" s="179"/>
      <c r="L157" s="190">
        <f t="shared" si="55"/>
        <v>4</v>
      </c>
      <c r="M157" s="191">
        <f t="shared" si="56"/>
        <v>1120</v>
      </c>
      <c r="N157" s="142"/>
      <c r="O157" s="142"/>
      <c r="P157" s="142"/>
      <c r="Q157" s="142"/>
      <c r="R157" s="142"/>
      <c r="S157" s="143"/>
      <c r="T157" s="142"/>
      <c r="U157" s="142"/>
      <c r="V157" s="142"/>
      <c r="W157" s="144"/>
      <c r="X157" s="142"/>
      <c r="Y157" s="142"/>
      <c r="Z157" s="142"/>
      <c r="AA157" s="142"/>
      <c r="AB157" s="142"/>
    </row>
    <row r="158" spans="1:28" ht="13.2">
      <c r="A158" s="158"/>
      <c r="B158" s="165"/>
      <c r="C158" s="166">
        <v>0.7</v>
      </c>
      <c r="D158" s="167">
        <v>2</v>
      </c>
      <c r="E158" s="167">
        <v>4</v>
      </c>
      <c r="F158" s="169">
        <f>MROUND('1RM'!$C$5*C158,5)</f>
        <v>330</v>
      </c>
      <c r="G158" s="157"/>
      <c r="H158" s="180"/>
      <c r="I158" s="141"/>
      <c r="J158" s="179"/>
      <c r="K158" s="179"/>
      <c r="L158" s="190">
        <f t="shared" si="55"/>
        <v>8</v>
      </c>
      <c r="M158" s="191">
        <f t="shared" si="56"/>
        <v>2640</v>
      </c>
      <c r="N158" s="142"/>
      <c r="O158" s="142"/>
      <c r="P158" s="142"/>
      <c r="Q158" s="142"/>
      <c r="R158" s="142"/>
      <c r="S158" s="143"/>
      <c r="T158" s="142"/>
      <c r="U158" s="142"/>
      <c r="V158" s="142"/>
      <c r="W158" s="144"/>
      <c r="X158" s="142"/>
      <c r="Y158" s="142"/>
      <c r="Z158" s="142"/>
      <c r="AA158" s="142"/>
      <c r="AB158" s="142"/>
    </row>
    <row r="159" spans="1:28" ht="13.2">
      <c r="A159" s="158">
        <v>3</v>
      </c>
      <c r="B159" s="212" t="s">
        <v>37</v>
      </c>
      <c r="C159" s="213"/>
      <c r="D159" s="214">
        <v>8</v>
      </c>
      <c r="E159" s="214">
        <v>2</v>
      </c>
      <c r="F159" s="215"/>
      <c r="G159" s="157"/>
      <c r="H159" s="180"/>
      <c r="I159" s="141"/>
      <c r="J159" s="179"/>
      <c r="K159" s="179"/>
      <c r="L159" s="180"/>
      <c r="M159" s="141"/>
      <c r="N159" s="142"/>
      <c r="O159" s="142"/>
      <c r="P159" s="142"/>
      <c r="Q159" s="142"/>
      <c r="R159" s="142"/>
      <c r="S159" s="143"/>
      <c r="T159" s="142"/>
      <c r="U159" s="142"/>
      <c r="V159" s="142"/>
      <c r="W159" s="144"/>
      <c r="X159" s="142"/>
      <c r="Y159" s="142"/>
      <c r="Z159" s="142"/>
      <c r="AA159" s="142"/>
      <c r="AB159" s="142"/>
    </row>
    <row r="160" spans="1:28" ht="13.2">
      <c r="A160" s="158"/>
      <c r="B160" s="176"/>
      <c r="C160" s="177"/>
      <c r="D160" s="193"/>
      <c r="E160" s="194"/>
      <c r="F160" s="157"/>
      <c r="G160" s="157"/>
      <c r="H160" s="180"/>
      <c r="I160" s="141"/>
      <c r="J160" s="179"/>
      <c r="K160" s="179"/>
      <c r="L160" s="180"/>
      <c r="M160" s="141"/>
      <c r="N160" s="142"/>
      <c r="O160" s="142"/>
      <c r="P160" s="142"/>
      <c r="Q160" s="142"/>
      <c r="R160" s="142"/>
      <c r="S160" s="143"/>
      <c r="T160" s="142"/>
      <c r="U160" s="142"/>
      <c r="V160" s="142"/>
      <c r="W160" s="144"/>
      <c r="X160" s="142"/>
      <c r="Y160" s="142"/>
      <c r="Z160" s="142"/>
      <c r="AA160" s="142"/>
      <c r="AB160" s="142"/>
    </row>
    <row r="161" spans="1:28" ht="13.2">
      <c r="A161" s="158"/>
      <c r="B161" s="235" t="s">
        <v>68</v>
      </c>
      <c r="C161" s="159" t="s">
        <v>10</v>
      </c>
      <c r="D161" s="188" t="s">
        <v>34</v>
      </c>
      <c r="E161" s="189" t="s">
        <v>35</v>
      </c>
      <c r="F161" s="161" t="s">
        <v>36</v>
      </c>
      <c r="G161" s="3"/>
      <c r="H161" s="180"/>
      <c r="I161" s="141"/>
      <c r="J161" s="179"/>
      <c r="K161" s="179"/>
      <c r="L161" s="180"/>
      <c r="M161" s="141"/>
      <c r="N161" s="142"/>
      <c r="O161" s="142"/>
      <c r="P161" s="142"/>
      <c r="Q161" s="142"/>
      <c r="R161" s="142"/>
      <c r="S161" s="143"/>
      <c r="T161" s="142"/>
      <c r="U161" s="142"/>
      <c r="V161" s="142"/>
      <c r="W161" s="144"/>
      <c r="X161" s="142"/>
      <c r="Y161" s="142"/>
      <c r="Z161" s="142"/>
      <c r="AA161" s="142"/>
      <c r="AB161" s="142"/>
    </row>
    <row r="162" spans="1:28" ht="13.2">
      <c r="A162" s="158">
        <v>1</v>
      </c>
      <c r="B162" s="236" t="s">
        <v>65</v>
      </c>
      <c r="C162" s="162">
        <v>0.5</v>
      </c>
      <c r="D162" s="174">
        <v>3</v>
      </c>
      <c r="E162" s="174">
        <v>1</v>
      </c>
      <c r="F162" s="164">
        <f>MROUND('1RM'!$C$3*C162,5)</f>
        <v>200</v>
      </c>
      <c r="G162" s="157"/>
      <c r="H162" s="190">
        <f t="shared" ref="H162:H164" si="57">D162*E162</f>
        <v>3</v>
      </c>
      <c r="I162" s="191">
        <f t="shared" ref="I162:I164" si="58">H162*F162</f>
        <v>600</v>
      </c>
      <c r="J162" s="179"/>
      <c r="K162" s="179"/>
      <c r="L162" s="180"/>
      <c r="M162" s="141"/>
      <c r="N162" s="192">
        <f>H162</f>
        <v>3</v>
      </c>
      <c r="O162" s="192">
        <f>H163</f>
        <v>6</v>
      </c>
      <c r="P162" s="192">
        <f>H164</f>
        <v>6</v>
      </c>
      <c r="Q162" s="142"/>
      <c r="R162" s="142"/>
      <c r="S162" s="143"/>
      <c r="T162" s="142"/>
      <c r="U162" s="142"/>
      <c r="V162" s="142"/>
      <c r="W162" s="144"/>
      <c r="X162" s="142"/>
      <c r="Y162" s="142"/>
      <c r="Z162" s="142"/>
      <c r="AA162" s="142"/>
      <c r="AB162" s="142"/>
    </row>
    <row r="163" spans="1:28" ht="13.2">
      <c r="A163" s="158"/>
      <c r="B163" s="165"/>
      <c r="C163" s="166">
        <v>0.6</v>
      </c>
      <c r="D163" s="167">
        <v>3</v>
      </c>
      <c r="E163" s="167">
        <v>2</v>
      </c>
      <c r="F163" s="169">
        <f>MROUND('1RM'!$C$3*C163,5)</f>
        <v>240</v>
      </c>
      <c r="G163" s="157"/>
      <c r="H163" s="190">
        <f t="shared" si="57"/>
        <v>6</v>
      </c>
      <c r="I163" s="191">
        <f t="shared" si="58"/>
        <v>1440</v>
      </c>
      <c r="J163" s="179"/>
      <c r="K163" s="179"/>
      <c r="L163" s="180"/>
      <c r="M163" s="141"/>
      <c r="N163" s="142"/>
      <c r="O163" s="142"/>
      <c r="P163" s="142"/>
      <c r="Q163" s="142"/>
      <c r="R163" s="142"/>
      <c r="S163" s="143"/>
      <c r="T163" s="142"/>
      <c r="U163" s="142"/>
      <c r="V163" s="142"/>
      <c r="W163" s="144"/>
      <c r="X163" s="142"/>
      <c r="Y163" s="142"/>
      <c r="Z163" s="142"/>
      <c r="AA163" s="142"/>
      <c r="AB163" s="142"/>
    </row>
    <row r="164" spans="1:28" ht="13.2">
      <c r="A164" s="158"/>
      <c r="B164" s="170"/>
      <c r="C164" s="171">
        <v>0.7</v>
      </c>
      <c r="D164" s="178">
        <v>2</v>
      </c>
      <c r="E164" s="178">
        <v>3</v>
      </c>
      <c r="F164" s="173">
        <f>MROUND('1RM'!$C$3*C164,5)</f>
        <v>280</v>
      </c>
      <c r="G164" s="157"/>
      <c r="H164" s="190">
        <f t="shared" si="57"/>
        <v>6</v>
      </c>
      <c r="I164" s="191">
        <f t="shared" si="58"/>
        <v>1680</v>
      </c>
      <c r="J164" s="179"/>
      <c r="K164" s="179"/>
      <c r="L164" s="180"/>
      <c r="M164" s="141"/>
      <c r="N164" s="142"/>
      <c r="O164" s="142"/>
      <c r="P164" s="142"/>
      <c r="Q164" s="142"/>
      <c r="R164" s="142"/>
      <c r="S164" s="143"/>
      <c r="T164" s="142"/>
      <c r="U164" s="142"/>
      <c r="V164" s="142"/>
      <c r="W164" s="144"/>
      <c r="X164" s="142"/>
      <c r="Y164" s="142"/>
      <c r="Z164" s="142"/>
      <c r="AA164" s="142"/>
      <c r="AB164" s="142"/>
    </row>
    <row r="165" spans="1:28" ht="13.2">
      <c r="A165" s="158">
        <v>2</v>
      </c>
      <c r="B165" s="236" t="s">
        <v>47</v>
      </c>
      <c r="C165" s="162">
        <v>0.5</v>
      </c>
      <c r="D165" s="174">
        <v>3</v>
      </c>
      <c r="E165" s="174">
        <v>1</v>
      </c>
      <c r="F165" s="164">
        <f>MROUND('1RM'!$C$4*C165,5)</f>
        <v>135</v>
      </c>
      <c r="G165" s="157"/>
      <c r="H165" s="180"/>
      <c r="I165" s="141"/>
      <c r="J165" s="192">
        <f t="shared" ref="J165:J167" si="59">D165*E165</f>
        <v>3</v>
      </c>
      <c r="K165" s="192">
        <f t="shared" ref="K165:K167" si="60">J165*F165</f>
        <v>405</v>
      </c>
      <c r="L165" s="180"/>
      <c r="M165" s="141"/>
      <c r="N165" s="142"/>
      <c r="O165" s="142"/>
      <c r="P165" s="142"/>
      <c r="Q165" s="142"/>
      <c r="R165" s="142"/>
      <c r="S165" s="190">
        <f>J165</f>
        <v>3</v>
      </c>
      <c r="T165" s="192">
        <f>J166</f>
        <v>6</v>
      </c>
      <c r="U165" s="192">
        <f>J167</f>
        <v>6</v>
      </c>
      <c r="V165" s="142"/>
      <c r="W165" s="144"/>
      <c r="X165" s="142"/>
      <c r="Y165" s="142"/>
      <c r="Z165" s="142"/>
      <c r="AA165" s="142"/>
      <c r="AB165" s="142"/>
    </row>
    <row r="166" spans="1:28" ht="13.2">
      <c r="A166" s="158"/>
      <c r="B166" s="165"/>
      <c r="C166" s="166">
        <v>0.6</v>
      </c>
      <c r="D166" s="167">
        <v>3</v>
      </c>
      <c r="E166" s="167">
        <v>2</v>
      </c>
      <c r="F166" s="169">
        <f>MROUND('1RM'!$C$4*C166,5)</f>
        <v>160</v>
      </c>
      <c r="G166" s="157"/>
      <c r="H166" s="180"/>
      <c r="I166" s="141"/>
      <c r="J166" s="192">
        <f t="shared" si="59"/>
        <v>6</v>
      </c>
      <c r="K166" s="192">
        <f t="shared" si="60"/>
        <v>960</v>
      </c>
      <c r="L166" s="180"/>
      <c r="M166" s="141"/>
      <c r="N166" s="142"/>
      <c r="O166" s="142"/>
      <c r="P166" s="142"/>
      <c r="Q166" s="142"/>
      <c r="R166" s="142"/>
      <c r="S166" s="143"/>
      <c r="T166" s="142"/>
      <c r="U166" s="142"/>
      <c r="V166" s="142"/>
      <c r="W166" s="144"/>
      <c r="X166" s="142"/>
      <c r="Y166" s="142"/>
      <c r="Z166" s="142"/>
      <c r="AA166" s="142"/>
      <c r="AB166" s="142"/>
    </row>
    <row r="167" spans="1:28" ht="13.2">
      <c r="A167" s="158"/>
      <c r="B167" s="170"/>
      <c r="C167" s="171">
        <v>0.7</v>
      </c>
      <c r="D167" s="178">
        <v>2</v>
      </c>
      <c r="E167" s="178">
        <v>3</v>
      </c>
      <c r="F167" s="173">
        <f>MROUND('1RM'!$C$4*C167,5)</f>
        <v>185</v>
      </c>
      <c r="G167" s="157"/>
      <c r="H167" s="180"/>
      <c r="I167" s="141"/>
      <c r="J167" s="192">
        <f t="shared" si="59"/>
        <v>6</v>
      </c>
      <c r="K167" s="192">
        <f t="shared" si="60"/>
        <v>1110</v>
      </c>
      <c r="L167" s="180"/>
      <c r="M167" s="141"/>
      <c r="N167" s="142"/>
      <c r="O167" s="142"/>
      <c r="P167" s="142"/>
      <c r="Q167" s="142"/>
      <c r="R167" s="142"/>
      <c r="S167" s="143"/>
      <c r="T167" s="142"/>
      <c r="U167" s="142"/>
      <c r="V167" s="142"/>
      <c r="W167" s="144"/>
      <c r="X167" s="142"/>
      <c r="Y167" s="142"/>
      <c r="Z167" s="142"/>
      <c r="AA167" s="142"/>
      <c r="AB167" s="142"/>
    </row>
    <row r="168" spans="1:28" ht="13.2">
      <c r="A168" s="158"/>
      <c r="B168" s="176"/>
      <c r="C168" s="177"/>
      <c r="D168" s="193"/>
      <c r="E168" s="194"/>
      <c r="F168" s="157"/>
      <c r="G168" s="157"/>
      <c r="H168" s="180"/>
      <c r="I168" s="141"/>
      <c r="J168" s="179"/>
      <c r="K168" s="179"/>
      <c r="L168" s="180"/>
      <c r="M168" s="141"/>
      <c r="N168" s="142"/>
      <c r="O168" s="142"/>
      <c r="P168" s="142"/>
      <c r="Q168" s="142"/>
      <c r="R168" s="142"/>
      <c r="S168" s="143"/>
      <c r="T168" s="142"/>
      <c r="U168" s="142"/>
      <c r="V168" s="142"/>
      <c r="W168" s="144"/>
      <c r="X168" s="142"/>
      <c r="Y168" s="142"/>
      <c r="Z168" s="142"/>
      <c r="AA168" s="142"/>
      <c r="AB168" s="142"/>
    </row>
    <row r="169" spans="1:28" ht="13.2">
      <c r="A169" s="158"/>
      <c r="B169" s="239" t="s">
        <v>75</v>
      </c>
      <c r="C169" s="216"/>
      <c r="D169" s="217"/>
      <c r="E169" s="218"/>
      <c r="F169" s="219"/>
      <c r="G169" s="157"/>
      <c r="H169" s="180"/>
      <c r="I169" s="141"/>
      <c r="J169" s="179"/>
      <c r="K169" s="179"/>
      <c r="L169" s="180"/>
      <c r="M169" s="141"/>
      <c r="N169" s="179" t="s">
        <v>9</v>
      </c>
      <c r="O169" s="179" t="s">
        <v>8</v>
      </c>
      <c r="P169" s="179" t="s">
        <v>7</v>
      </c>
      <c r="Q169" s="179" t="s">
        <v>6</v>
      </c>
      <c r="R169" s="179" t="s">
        <v>5</v>
      </c>
      <c r="S169" s="180" t="s">
        <v>9</v>
      </c>
      <c r="T169" s="179" t="s">
        <v>8</v>
      </c>
      <c r="U169" s="179" t="s">
        <v>7</v>
      </c>
      <c r="V169" s="179" t="s">
        <v>6</v>
      </c>
      <c r="W169" s="141" t="s">
        <v>5</v>
      </c>
      <c r="X169" s="179" t="s">
        <v>9</v>
      </c>
      <c r="Y169" s="179" t="s">
        <v>8</v>
      </c>
      <c r="Z169" s="179" t="s">
        <v>7</v>
      </c>
      <c r="AA169" s="179" t="s">
        <v>6</v>
      </c>
      <c r="AB169" s="179" t="s">
        <v>5</v>
      </c>
    </row>
    <row r="170" spans="1:28" ht="13.2">
      <c r="A170" s="134"/>
      <c r="B170" s="113"/>
      <c r="C170" s="120"/>
      <c r="D170" s="121"/>
      <c r="E170" s="121"/>
      <c r="F170" s="121"/>
      <c r="G170" s="157"/>
      <c r="H170" s="180"/>
      <c r="I170" s="141"/>
      <c r="J170" s="179"/>
      <c r="K170" s="179"/>
      <c r="L170" s="180"/>
      <c r="M170" s="141"/>
      <c r="N170" s="192"/>
      <c r="O170" s="192"/>
      <c r="P170" s="192"/>
      <c r="Q170" s="175"/>
      <c r="R170" s="175"/>
      <c r="S170" s="190"/>
      <c r="T170" s="192"/>
      <c r="U170" s="192"/>
      <c r="V170" s="175"/>
      <c r="W170" s="211"/>
      <c r="X170" s="192"/>
      <c r="Y170" s="192"/>
      <c r="Z170" s="192"/>
      <c r="AA170" s="175"/>
      <c r="AB170" s="175"/>
    </row>
    <row r="171" spans="1:28" ht="13.2">
      <c r="A171" s="130"/>
      <c r="B171" s="225" t="s">
        <v>65</v>
      </c>
      <c r="C171" s="146"/>
      <c r="D171" s="148">
        <f>SUM(H152:H169)</f>
        <v>15</v>
      </c>
      <c r="E171" s="148"/>
      <c r="F171" s="148">
        <f>SUM(I152:I169)</f>
        <v>3720</v>
      </c>
      <c r="G171" s="132"/>
      <c r="H171" s="180"/>
      <c r="I171" s="141"/>
      <c r="J171" s="179"/>
      <c r="K171" s="179"/>
      <c r="L171" s="180"/>
      <c r="M171" s="141"/>
      <c r="N171" s="192"/>
      <c r="O171" s="192"/>
      <c r="P171" s="192"/>
      <c r="Q171" s="175"/>
      <c r="R171" s="175"/>
      <c r="S171" s="190"/>
      <c r="T171" s="192"/>
      <c r="U171" s="192"/>
      <c r="V171" s="175"/>
      <c r="W171" s="211"/>
      <c r="X171" s="192"/>
      <c r="Y171" s="192"/>
      <c r="Z171" s="192"/>
      <c r="AA171" s="175"/>
      <c r="AB171" s="175"/>
    </row>
    <row r="172" spans="1:28" ht="13.2">
      <c r="A172" s="130"/>
      <c r="B172" s="225" t="s">
        <v>47</v>
      </c>
      <c r="C172" s="146"/>
      <c r="D172" s="148">
        <f>SUM(J152:J169)</f>
        <v>32</v>
      </c>
      <c r="E172" s="148"/>
      <c r="F172" s="148">
        <f>SUM(K152:K169)</f>
        <v>5380</v>
      </c>
      <c r="G172" s="132"/>
      <c r="H172" s="180"/>
      <c r="I172" s="141"/>
      <c r="J172" s="179"/>
      <c r="K172" s="179"/>
      <c r="L172" s="180"/>
      <c r="M172" s="141"/>
      <c r="N172" s="192"/>
      <c r="O172" s="192"/>
      <c r="P172" s="192"/>
      <c r="Q172" s="175"/>
      <c r="R172" s="175"/>
      <c r="S172" s="190"/>
      <c r="T172" s="192"/>
      <c r="U172" s="192"/>
      <c r="V172" s="175"/>
      <c r="W172" s="211"/>
      <c r="X172" s="192"/>
      <c r="Y172" s="192"/>
      <c r="Z172" s="192"/>
      <c r="AA172" s="175"/>
      <c r="AB172" s="175"/>
    </row>
    <row r="173" spans="1:28" ht="13.2">
      <c r="A173" s="130"/>
      <c r="B173" s="225" t="s">
        <v>48</v>
      </c>
      <c r="C173" s="146"/>
      <c r="D173" s="148">
        <f>SUM(L152:L169)</f>
        <v>15</v>
      </c>
      <c r="E173" s="148"/>
      <c r="F173" s="148">
        <f>SUM(M152:M169)</f>
        <v>4465</v>
      </c>
      <c r="G173" s="132"/>
      <c r="H173" s="180"/>
      <c r="I173" s="141"/>
      <c r="J173" s="179"/>
      <c r="K173" s="179"/>
      <c r="L173" s="180"/>
      <c r="M173" s="141"/>
      <c r="N173" s="192"/>
      <c r="O173" s="192"/>
      <c r="P173" s="192"/>
      <c r="Q173" s="175"/>
      <c r="R173" s="175"/>
      <c r="S173" s="190"/>
      <c r="T173" s="192"/>
      <c r="U173" s="192"/>
      <c r="V173" s="175"/>
      <c r="W173" s="211"/>
      <c r="X173" s="192"/>
      <c r="Y173" s="192"/>
      <c r="Z173" s="192"/>
      <c r="AA173" s="175"/>
      <c r="AB173" s="175"/>
    </row>
    <row r="174" spans="1:28" ht="13.2">
      <c r="A174" s="130"/>
      <c r="B174" s="84" t="s">
        <v>4</v>
      </c>
      <c r="C174" s="146"/>
      <c r="D174" s="148">
        <f>SUM(D171:D173)</f>
        <v>62</v>
      </c>
      <c r="E174" s="148"/>
      <c r="F174" s="148">
        <f>SUM(F171:F173)</f>
        <v>13565</v>
      </c>
      <c r="G174" s="132"/>
      <c r="H174" s="180"/>
      <c r="I174" s="141"/>
      <c r="J174" s="179"/>
      <c r="K174" s="179"/>
      <c r="L174" s="180"/>
      <c r="M174" s="141"/>
      <c r="N174" s="192"/>
      <c r="O174" s="192"/>
      <c r="P174" s="192"/>
      <c r="Q174" s="175"/>
      <c r="R174" s="175"/>
      <c r="S174" s="190"/>
      <c r="T174" s="192"/>
      <c r="U174" s="192"/>
      <c r="V174" s="175"/>
      <c r="W174" s="211"/>
      <c r="X174" s="192"/>
      <c r="Y174" s="192"/>
      <c r="Z174" s="192"/>
      <c r="AA174" s="175"/>
      <c r="AB174" s="175"/>
    </row>
    <row r="175" spans="1:28" ht="30" customHeight="1">
      <c r="A175" s="88"/>
      <c r="B175" s="92"/>
      <c r="C175" s="122"/>
      <c r="D175" s="123"/>
      <c r="E175" s="123"/>
      <c r="F175" s="123"/>
      <c r="G175" s="124"/>
      <c r="H175" s="180">
        <f t="shared" ref="H175:M175" si="61">SUM(H152:H169)</f>
        <v>15</v>
      </c>
      <c r="I175" s="141">
        <f t="shared" si="61"/>
        <v>3720</v>
      </c>
      <c r="J175" s="192">
        <f t="shared" si="61"/>
        <v>32</v>
      </c>
      <c r="K175" s="192">
        <f t="shared" si="61"/>
        <v>5380</v>
      </c>
      <c r="L175" s="180">
        <f t="shared" si="61"/>
        <v>15</v>
      </c>
      <c r="M175" s="141">
        <f t="shared" si="61"/>
        <v>4465</v>
      </c>
      <c r="N175" s="192">
        <f t="shared" ref="N175:P175" si="62">SUM(N162:N169)</f>
        <v>3</v>
      </c>
      <c r="O175" s="192">
        <f t="shared" si="62"/>
        <v>6</v>
      </c>
      <c r="P175" s="192">
        <f t="shared" si="62"/>
        <v>6</v>
      </c>
      <c r="Q175" s="175">
        <v>0</v>
      </c>
      <c r="R175" s="175">
        <v>0</v>
      </c>
      <c r="S175" s="190">
        <f t="shared" ref="S175:U175" si="63">SUM(S152:S169)</f>
        <v>6</v>
      </c>
      <c r="T175" s="192">
        <f t="shared" si="63"/>
        <v>12</v>
      </c>
      <c r="U175" s="192">
        <f t="shared" si="63"/>
        <v>14</v>
      </c>
      <c r="V175" s="175">
        <v>0</v>
      </c>
      <c r="W175" s="211">
        <v>0</v>
      </c>
      <c r="X175" s="192">
        <f t="shared" ref="X175:Z175" si="64">SUM(X156:X169)</f>
        <v>3</v>
      </c>
      <c r="Y175" s="192">
        <f t="shared" si="64"/>
        <v>4</v>
      </c>
      <c r="Z175" s="192">
        <f t="shared" si="64"/>
        <v>8</v>
      </c>
      <c r="AA175" s="175">
        <v>0</v>
      </c>
      <c r="AB175" s="175">
        <v>0</v>
      </c>
    </row>
    <row r="176" spans="1:28" ht="60" customHeight="1">
      <c r="A176" s="134"/>
      <c r="B176" s="71" t="s">
        <v>40</v>
      </c>
      <c r="C176" s="135"/>
      <c r="D176" s="136"/>
      <c r="E176" s="136"/>
      <c r="F176" s="136"/>
      <c r="G176" s="95"/>
      <c r="H176" s="190">
        <f t="shared" ref="H176:M176" si="65">SUM(H175,H149,H107,H55)</f>
        <v>192</v>
      </c>
      <c r="I176" s="191">
        <f t="shared" si="65"/>
        <v>52340</v>
      </c>
      <c r="J176" s="192">
        <f t="shared" si="65"/>
        <v>257</v>
      </c>
      <c r="K176" s="192">
        <f t="shared" si="65"/>
        <v>47100</v>
      </c>
      <c r="L176" s="190">
        <f t="shared" si="65"/>
        <v>94</v>
      </c>
      <c r="M176" s="191">
        <f t="shared" si="65"/>
        <v>29890</v>
      </c>
      <c r="N176" s="140">
        <f t="shared" ref="N176:AB176" si="66">(N175+N149+N107+N55)</f>
        <v>27</v>
      </c>
      <c r="O176" s="140">
        <f t="shared" si="66"/>
        <v>48</v>
      </c>
      <c r="P176" s="140">
        <f t="shared" si="66"/>
        <v>76</v>
      </c>
      <c r="Q176" s="140">
        <f t="shared" si="66"/>
        <v>38</v>
      </c>
      <c r="R176" s="140">
        <f t="shared" si="66"/>
        <v>3</v>
      </c>
      <c r="S176" s="138">
        <f t="shared" si="66"/>
        <v>37</v>
      </c>
      <c r="T176" s="140">
        <f t="shared" si="66"/>
        <v>46</v>
      </c>
      <c r="U176" s="140">
        <f t="shared" si="66"/>
        <v>108</v>
      </c>
      <c r="V176" s="140">
        <f t="shared" si="66"/>
        <v>63</v>
      </c>
      <c r="W176" s="139">
        <f t="shared" si="66"/>
        <v>3</v>
      </c>
      <c r="X176" s="140">
        <f t="shared" si="66"/>
        <v>15</v>
      </c>
      <c r="Y176" s="140">
        <f t="shared" si="66"/>
        <v>23</v>
      </c>
      <c r="Z176" s="140">
        <f t="shared" si="66"/>
        <v>37</v>
      </c>
      <c r="AA176" s="140">
        <f t="shared" si="66"/>
        <v>16</v>
      </c>
      <c r="AB176" s="140">
        <f t="shared" si="66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1RM</vt:lpstr>
      <vt:lpstr>Calculos de Volumen</vt:lpstr>
      <vt:lpstr>#37</vt:lpstr>
      <vt:lpstr>#30</vt:lpstr>
      <vt:lpstr>#32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2020-09-27T16:42:34Z</dcterms:modified>
</cp:coreProperties>
</file>